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0" yWindow="-15" windowWidth="14445" windowHeight="15180"/>
  </bookViews>
  <sheets>
    <sheet name="SUMARIZÁCIA" sheetId="4" r:id="rId1"/>
    <sheet name="2014 - Výdavky" sheetId="1" r:id="rId2"/>
    <sheet name="2015 - Výdavky" sheetId="5" r:id="rId3"/>
    <sheet name="2016 - Výdavky" sheetId="6" r:id="rId4"/>
    <sheet name="2014 - Príjmy" sheetId="3" r:id="rId5"/>
  </sheets>
  <definedNames>
    <definedName name="_xlnm.Print_Area" localSheetId="4">'2014 - Príjmy'!$A$1:$F$26</definedName>
    <definedName name="_xlnm.Print_Area" localSheetId="1">'2014 - Výdavky'!$A$1:$F$42</definedName>
    <definedName name="_xlnm.Print_Area" localSheetId="2">'2015 - Výdavky'!$A$1:$F$42</definedName>
    <definedName name="_xlnm.Print_Area" localSheetId="3">'2016 - Výdavky'!$A$1:$F$42</definedName>
  </definedNames>
  <calcPr calcId="145621"/>
</workbook>
</file>

<file path=xl/calcChain.xml><?xml version="1.0" encoding="utf-8"?>
<calcChain xmlns="http://schemas.openxmlformats.org/spreadsheetml/2006/main">
  <c r="E18" i="6" l="1"/>
  <c r="E18" i="5"/>
  <c r="E18" i="1" l="1"/>
  <c r="E1" i="6" l="1"/>
  <c r="A1" i="6"/>
  <c r="E3" i="6" s="1"/>
  <c r="D42" i="5"/>
  <c r="D42" i="6" s="1"/>
  <c r="D41" i="5"/>
  <c r="D41" i="6" s="1"/>
  <c r="D40" i="5"/>
  <c r="D40" i="6" s="1"/>
  <c r="D39" i="5"/>
  <c r="D39" i="6" s="1"/>
  <c r="D38" i="5"/>
  <c r="D38" i="6" s="1"/>
  <c r="D37" i="5"/>
  <c r="D37" i="6" s="1"/>
  <c r="D36" i="5"/>
  <c r="D36" i="6" s="1"/>
  <c r="D35" i="5"/>
  <c r="D35" i="6" s="1"/>
  <c r="D34" i="5"/>
  <c r="D34" i="6" s="1"/>
  <c r="D33" i="5"/>
  <c r="D33" i="6" s="1"/>
  <c r="D32" i="5"/>
  <c r="D32" i="6" s="1"/>
  <c r="D31" i="5"/>
  <c r="D31" i="6" s="1"/>
  <c r="D30" i="5"/>
  <c r="D30" i="6" s="1"/>
  <c r="D29" i="5"/>
  <c r="D29" i="6" s="1"/>
  <c r="D28" i="5"/>
  <c r="D28" i="6" s="1"/>
  <c r="D27" i="5"/>
  <c r="D27" i="6" s="1"/>
  <c r="D26" i="5"/>
  <c r="D26" i="6" s="1"/>
  <c r="D25" i="5"/>
  <c r="D25" i="6" s="1"/>
  <c r="D24" i="5"/>
  <c r="D24" i="6" s="1"/>
  <c r="D23" i="5"/>
  <c r="D23" i="6" s="1"/>
  <c r="D22" i="5"/>
  <c r="D22" i="6" s="1"/>
  <c r="D21" i="5"/>
  <c r="D21" i="6" s="1"/>
  <c r="D20" i="5"/>
  <c r="D20" i="6" s="1"/>
  <c r="D19" i="5"/>
  <c r="D19" i="6" s="1"/>
  <c r="D17" i="5"/>
  <c r="D17" i="6" s="1"/>
  <c r="D16" i="5"/>
  <c r="D16" i="6" s="1"/>
  <c r="D15" i="5"/>
  <c r="D15" i="6" s="1"/>
  <c r="D14" i="5"/>
  <c r="D14" i="6" s="1"/>
  <c r="D13" i="5"/>
  <c r="D13" i="6" s="1"/>
  <c r="D12" i="5"/>
  <c r="D12" i="6" s="1"/>
  <c r="D11" i="5"/>
  <c r="D11" i="6" s="1"/>
  <c r="D10" i="5"/>
  <c r="D10" i="6" s="1"/>
  <c r="D9" i="5"/>
  <c r="D9" i="6" s="1"/>
  <c r="D8" i="5"/>
  <c r="D8" i="6" s="1"/>
  <c r="D7" i="5"/>
  <c r="D7" i="6" s="1"/>
  <c r="D6" i="5"/>
  <c r="D6" i="6" s="1"/>
  <c r="D5" i="5"/>
  <c r="D5" i="6" s="1"/>
  <c r="D4" i="5"/>
  <c r="D4" i="6" s="1"/>
  <c r="E1" i="5"/>
  <c r="A1" i="5"/>
  <c r="E3" i="5" s="1"/>
  <c r="D3" i="3" l="1"/>
  <c r="A1" i="1" l="1"/>
  <c r="E3" i="1" s="1"/>
  <c r="E3" i="3" s="1"/>
  <c r="E1" i="3"/>
  <c r="D1" i="3"/>
  <c r="C1" i="3"/>
  <c r="B8" i="4" s="1"/>
  <c r="D18" i="5"/>
  <c r="D1" i="1"/>
  <c r="E1" i="1"/>
  <c r="C1" i="1"/>
  <c r="B7" i="4" s="1"/>
  <c r="F1" i="3" l="1"/>
  <c r="D18" i="6"/>
  <c r="D1" i="6" s="1"/>
  <c r="F1" i="6" s="1"/>
  <c r="E7" i="4" s="1"/>
  <c r="D1" i="5"/>
  <c r="F1" i="5" s="1"/>
  <c r="D7" i="4" s="1"/>
  <c r="C8" i="4"/>
  <c r="D8" i="4" s="1"/>
  <c r="E8" i="4" s="1"/>
  <c r="A1" i="3"/>
  <c r="C7" i="4"/>
  <c r="B9" i="4"/>
  <c r="D9" i="4" l="1"/>
  <c r="C9" i="4"/>
  <c r="E9" i="4"/>
</calcChain>
</file>

<file path=xl/sharedStrings.xml><?xml version="1.0" encoding="utf-8"?>
<sst xmlns="http://schemas.openxmlformats.org/spreadsheetml/2006/main" count="175" uniqueCount="84">
  <si>
    <t>Nákup dlhodobého hmotného a nehmotného majetku a dlhodobé investície</t>
  </si>
  <si>
    <t>Kancelárske, hygienické a čistiace potreby</t>
  </si>
  <si>
    <t>Materiál - SV/SD, autorizácia, EHB</t>
  </si>
  <si>
    <t>Nákup literatúry a periodík a odborné publikácie</t>
  </si>
  <si>
    <t>Ostatný spotrebný materiál</t>
  </si>
  <si>
    <t>Nákup PHM</t>
  </si>
  <si>
    <t>Spotreba energie - elektrina, plyn ...</t>
  </si>
  <si>
    <t>Opravy, udržiavanie a ochrana majetku</t>
  </si>
  <si>
    <t>Cestovné - pracovné cesty domáce</t>
  </si>
  <si>
    <t>Cestovné - pracovné cesty zahraničné</t>
  </si>
  <si>
    <t>Reprezentačné</t>
  </si>
  <si>
    <t>Náhrady za stratu času</t>
  </si>
  <si>
    <t>Odvody zamestnávateľa - mzdy</t>
  </si>
  <si>
    <t>Tvorba sociálneho fondu</t>
  </si>
  <si>
    <t>Príspevok zamestnávateľa na stravné</t>
  </si>
  <si>
    <t>Ubytovanie</t>
  </si>
  <si>
    <t>Občerstvenie a strava</t>
  </si>
  <si>
    <t>Výkony spojov - telefóny, internet</t>
  </si>
  <si>
    <t>Poštové a doručovacie služby</t>
  </si>
  <si>
    <t>Nájomné a prenájom</t>
  </si>
  <si>
    <t>Účastnícke poplatky na školenia, semináre, kurzy</t>
  </si>
  <si>
    <t>Grafické, tlačové služby, kopírovanie</t>
  </si>
  <si>
    <t>Web dizajn, webhosting</t>
  </si>
  <si>
    <t>Notárske, právne služby</t>
  </si>
  <si>
    <t>Ekonomické, účtovné a audítorské služby</t>
  </si>
  <si>
    <t>Ostatné odborné poradenstvo</t>
  </si>
  <si>
    <t>Elektronický prístup k STN</t>
  </si>
  <si>
    <t>Mediálne a PR služby</t>
  </si>
  <si>
    <t>Preklady a tlmočenie</t>
  </si>
  <si>
    <t>Ostatné nakupované služby</t>
  </si>
  <si>
    <t>Dane a poplatky</t>
  </si>
  <si>
    <t>Poistenie</t>
  </si>
  <si>
    <t>Platené tuzemské členské príspevky</t>
  </si>
  <si>
    <t>Platené zahraničné členské príspevky</t>
  </si>
  <si>
    <t>Poplatky banke, úroky</t>
  </si>
  <si>
    <t>Poskytnuté príspevky - sponzorské zmluvy ...</t>
  </si>
  <si>
    <t>Ostatné náklady</t>
  </si>
  <si>
    <t>Číslo položky</t>
  </si>
  <si>
    <t>Druh výdavku</t>
  </si>
  <si>
    <t>Výdavok roku 2013</t>
  </si>
  <si>
    <t>50 - RZ SKSI Žilina</t>
  </si>
  <si>
    <t>2014 - návrh</t>
  </si>
  <si>
    <t>Druh príjmu</t>
  </si>
  <si>
    <t>Príjmy
 roku 2013</t>
  </si>
  <si>
    <t>Odborné publikácie SKSI</t>
  </si>
  <si>
    <t>Zápisné</t>
  </si>
  <si>
    <t>SV/SD</t>
  </si>
  <si>
    <t>Autorizácia</t>
  </si>
  <si>
    <t>EHB</t>
  </si>
  <si>
    <t xml:space="preserve">Hosťujúci </t>
  </si>
  <si>
    <t>STN</t>
  </si>
  <si>
    <t>Zoznamy SKSI</t>
  </si>
  <si>
    <t>Potvrdenia SKSI</t>
  </si>
  <si>
    <t>Reklamné zmluvy, sponzorské zmluvy</t>
  </si>
  <si>
    <t>Poradenské služby, projekty ...</t>
  </si>
  <si>
    <t>Pokuty a penále</t>
  </si>
  <si>
    <t>Úroky</t>
  </si>
  <si>
    <t>Predaj DNM a DHM</t>
  </si>
  <si>
    <t>Výnosy z DFM</t>
  </si>
  <si>
    <t>Predaj materiálu</t>
  </si>
  <si>
    <t>Výnosy z KFM</t>
  </si>
  <si>
    <t>Prenájom majetku</t>
  </si>
  <si>
    <t>Prijaté príspevky - sponzorské zmluvy ...</t>
  </si>
  <si>
    <t>Členské príspevky</t>
  </si>
  <si>
    <t>Dotácie</t>
  </si>
  <si>
    <t>Ostatné výnosy</t>
  </si>
  <si>
    <t>Odborné semináre a prezentačné semináre</t>
  </si>
  <si>
    <t>Výdavky</t>
  </si>
  <si>
    <t>Rozdiel</t>
  </si>
  <si>
    <t>ROK</t>
  </si>
  <si>
    <t>NÁVRH</t>
  </si>
  <si>
    <t>Hrubé mzdy</t>
  </si>
  <si>
    <t>Dohody</t>
  </si>
  <si>
    <t>vyplnil úrad</t>
  </si>
  <si>
    <t>Popis položky rozpočtu</t>
  </si>
  <si>
    <t>Príjmy</t>
  </si>
  <si>
    <t>% koeficient</t>
  </si>
  <si>
    <t>2015 - návrh</t>
  </si>
  <si>
    <t>Výmena nábytkuv RK</t>
  </si>
  <si>
    <t>rezerva</t>
  </si>
  <si>
    <t>Odmeny organizátorom za vzdelávacie akcie</t>
  </si>
  <si>
    <t>propagačné tlačoviny</t>
  </si>
  <si>
    <t xml:space="preserve">súvisiace z RK </t>
  </si>
  <si>
    <t>členská schôdza a 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</si>
</sst>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"/>
    <numFmt numFmtId="165" formatCode="0000"/>
    <numFmt numFmtId="166" formatCode="&quot;LIMIT rozpočtovania výdavkov na región je: &quot;0,000.00&quot; EUR&quot;"/>
    <numFmt numFmtId="167" formatCode="&quot;PRÍJMY - SPOLU: &quot;\ 0,000.00&quot; EUR&quot;"/>
    <numFmt numFmtId="168" formatCode="&quot;VÝDAVKY - SPOLU: &quot;\ 0,000.00&quot; EUR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double">
        <color auto="1"/>
      </right>
      <top/>
      <bottom style="thin">
        <color theme="0" tint="-0.24994659260841701"/>
      </bottom>
      <diagonal/>
    </border>
    <border>
      <left/>
      <right style="double">
        <color auto="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auto="1"/>
      </bottom>
      <diagonal/>
    </border>
    <border>
      <left style="double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/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double">
        <color auto="1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16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164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164" fontId="0" fillId="2" borderId="2" xfId="0" applyNumberForma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164" fontId="0" fillId="0" borderId="2" xfId="0" applyNumberFormat="1" applyFill="1" applyBorder="1" applyAlignment="1" applyProtection="1">
      <alignment horizontal="center" vertical="center"/>
      <protection hidden="1"/>
    </xf>
    <xf numFmtId="8" fontId="0" fillId="0" borderId="13" xfId="0" applyNumberFormat="1" applyFont="1" applyFill="1" applyBorder="1" applyAlignment="1" applyProtection="1">
      <alignment horizontal="right" vertical="center" indent="1"/>
      <protection hidden="1"/>
    </xf>
    <xf numFmtId="0" fontId="0" fillId="4" borderId="1" xfId="0" applyFill="1" applyBorder="1" applyAlignment="1" applyProtection="1">
      <alignment vertical="center"/>
      <protection hidden="1"/>
    </xf>
    <xf numFmtId="164" fontId="1" fillId="4" borderId="5" xfId="0" applyNumberFormat="1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vertical="center"/>
      <protection hidden="1"/>
    </xf>
    <xf numFmtId="8" fontId="3" fillId="4" borderId="3" xfId="0" applyNumberFormat="1" applyFont="1" applyFill="1" applyBorder="1" applyAlignment="1" applyProtection="1">
      <alignment horizontal="right" vertical="center" indent="1"/>
      <protection hidden="1"/>
    </xf>
    <xf numFmtId="8" fontId="3" fillId="4" borderId="15" xfId="0" applyNumberFormat="1" applyFont="1" applyFill="1" applyBorder="1" applyAlignment="1" applyProtection="1">
      <alignment horizontal="right" vertical="center" indent="1"/>
      <protection hidden="1"/>
    </xf>
    <xf numFmtId="164" fontId="0" fillId="4" borderId="2" xfId="0" applyNumberForma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vertical="center"/>
      <protection hidden="1"/>
    </xf>
    <xf numFmtId="44" fontId="1" fillId="0" borderId="6" xfId="0" applyNumberFormat="1" applyFont="1" applyFill="1" applyBorder="1" applyAlignment="1" applyProtection="1">
      <alignment horizontal="right" vertical="center" indent="1"/>
      <protection hidden="1"/>
    </xf>
    <xf numFmtId="44" fontId="1" fillId="0" borderId="7" xfId="0" applyNumberFormat="1" applyFont="1" applyFill="1" applyBorder="1" applyAlignment="1" applyProtection="1">
      <alignment horizontal="right" vertical="center" indent="1"/>
      <protection hidden="1"/>
    </xf>
    <xf numFmtId="44" fontId="1" fillId="4" borderId="8" xfId="0" applyNumberFormat="1" applyFont="1" applyFill="1" applyBorder="1" applyAlignment="1" applyProtection="1">
      <alignment horizontal="center" vertical="center"/>
      <protection hidden="1"/>
    </xf>
    <xf numFmtId="44" fontId="1" fillId="4" borderId="9" xfId="0" applyNumberFormat="1" applyFont="1" applyFill="1" applyBorder="1" applyAlignment="1" applyProtection="1">
      <alignment horizontal="center" vertical="center"/>
      <protection hidden="1"/>
    </xf>
    <xf numFmtId="44" fontId="0" fillId="0" borderId="6" xfId="0" applyNumberFormat="1" applyFill="1" applyBorder="1" applyAlignment="1" applyProtection="1">
      <alignment horizontal="right" vertical="center" indent="1"/>
      <protection hidden="1"/>
    </xf>
    <xf numFmtId="44" fontId="0" fillId="4" borderId="10" xfId="0" applyNumberFormat="1" applyFill="1" applyBorder="1" applyAlignment="1" applyProtection="1">
      <alignment horizontal="right" vertical="center" indent="1"/>
      <protection hidden="1"/>
    </xf>
    <xf numFmtId="44" fontId="0" fillId="0" borderId="10" xfId="0" applyNumberFormat="1" applyFill="1" applyBorder="1" applyAlignment="1" applyProtection="1">
      <alignment horizontal="right" vertical="center" indent="1"/>
      <protection hidden="1"/>
    </xf>
    <xf numFmtId="44" fontId="0" fillId="0" borderId="11" xfId="0" applyNumberFormat="1" applyFill="1" applyBorder="1" applyAlignment="1" applyProtection="1">
      <alignment horizontal="right" vertical="center" indent="1"/>
      <protection hidden="1"/>
    </xf>
    <xf numFmtId="44" fontId="1" fillId="2" borderId="8" xfId="0" applyNumberFormat="1" applyFont="1" applyFill="1" applyBorder="1" applyAlignment="1" applyProtection="1">
      <alignment horizontal="center" vertical="center"/>
      <protection hidden="1"/>
    </xf>
    <xf numFmtId="44" fontId="1" fillId="2" borderId="9" xfId="0" applyNumberFormat="1" applyFont="1" applyFill="1" applyBorder="1" applyAlignment="1" applyProtection="1">
      <alignment horizontal="center" vertical="center"/>
      <protection hidden="1"/>
    </xf>
    <xf numFmtId="44" fontId="0" fillId="0" borderId="13" xfId="0" applyNumberFormat="1" applyFont="1" applyFill="1" applyBorder="1" applyAlignment="1" applyProtection="1">
      <alignment horizontal="center" vertical="center"/>
      <protection hidden="1"/>
    </xf>
    <xf numFmtId="44" fontId="1" fillId="0" borderId="6" xfId="0" applyNumberFormat="1" applyFont="1" applyFill="1" applyBorder="1" applyAlignment="1" applyProtection="1">
      <alignment horizontal="center" vertical="center"/>
      <protection hidden="1"/>
    </xf>
    <xf numFmtId="44" fontId="1" fillId="0" borderId="7" xfId="0" applyNumberFormat="1" applyFont="1" applyFill="1" applyBorder="1" applyAlignment="1" applyProtection="1">
      <alignment horizontal="center" vertical="center"/>
      <protection hidden="1"/>
    </xf>
    <xf numFmtId="44" fontId="3" fillId="2" borderId="3" xfId="0" applyNumberFormat="1" applyFont="1" applyFill="1" applyBorder="1" applyAlignment="1" applyProtection="1">
      <alignment horizontal="center" vertical="center"/>
      <protection hidden="1"/>
    </xf>
    <xf numFmtId="44" fontId="0" fillId="0" borderId="6" xfId="0" applyNumberFormat="1" applyFill="1" applyBorder="1" applyAlignment="1" applyProtection="1">
      <alignment horizontal="center" vertical="center"/>
      <protection hidden="1"/>
    </xf>
    <xf numFmtId="44" fontId="3" fillId="2" borderId="15" xfId="0" applyNumberFormat="1" applyFont="1" applyFill="1" applyBorder="1" applyAlignment="1" applyProtection="1">
      <alignment horizontal="center" vertical="center"/>
      <protection hidden="1"/>
    </xf>
    <xf numFmtId="44" fontId="0" fillId="2" borderId="10" xfId="0" applyNumberFormat="1" applyFill="1" applyBorder="1" applyAlignment="1" applyProtection="1">
      <alignment horizontal="center" vertical="center"/>
      <protection hidden="1"/>
    </xf>
    <xf numFmtId="44" fontId="0" fillId="0" borderId="10" xfId="0" applyNumberFormat="1" applyFill="1" applyBorder="1" applyAlignment="1" applyProtection="1">
      <alignment horizontal="center" vertical="center"/>
      <protection hidden="1"/>
    </xf>
    <xf numFmtId="44" fontId="0" fillId="0" borderId="11" xfId="0" applyNumberFormat="1" applyFill="1" applyBorder="1" applyAlignment="1" applyProtection="1">
      <alignment horizontal="center" vertical="center"/>
      <protection hidden="1"/>
    </xf>
    <xf numFmtId="44" fontId="0" fillId="2" borderId="15" xfId="0" applyNumberForma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vertical="center"/>
      <protection hidden="1"/>
    </xf>
    <xf numFmtId="44" fontId="0" fillId="2" borderId="11" xfId="0" applyNumberFormat="1" applyFill="1" applyBorder="1" applyAlignment="1" applyProtection="1">
      <alignment horizontal="center" vertical="center"/>
      <protection locked="0"/>
    </xf>
    <xf numFmtId="44" fontId="0" fillId="0" borderId="11" xfId="0" applyNumberFormat="1" applyFill="1" applyBorder="1" applyAlignment="1" applyProtection="1">
      <alignment horizontal="center" vertical="center"/>
      <protection locked="0"/>
    </xf>
    <xf numFmtId="44" fontId="0" fillId="0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" fillId="4" borderId="29" xfId="0" applyFont="1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locked="0"/>
    </xf>
    <xf numFmtId="0" fontId="0" fillId="4" borderId="30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hidden="1"/>
    </xf>
    <xf numFmtId="44" fontId="0" fillId="0" borderId="7" xfId="0" applyNumberFormat="1" applyFill="1" applyBorder="1" applyAlignment="1" applyProtection="1">
      <alignment horizontal="right" vertical="center" indent="1"/>
      <protection locked="0"/>
    </xf>
    <xf numFmtId="44" fontId="0" fillId="4" borderId="11" xfId="0" applyNumberFormat="1" applyFill="1" applyBorder="1" applyAlignment="1" applyProtection="1">
      <alignment horizontal="right" vertical="center" indent="1"/>
      <protection locked="0"/>
    </xf>
    <xf numFmtId="44" fontId="0" fillId="0" borderId="11" xfId="0" applyNumberFormat="1" applyFill="1" applyBorder="1" applyAlignment="1" applyProtection="1">
      <alignment horizontal="right" vertical="center" indent="1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10" fontId="3" fillId="2" borderId="3" xfId="0" applyNumberFormat="1" applyFont="1" applyFill="1" applyBorder="1" applyAlignment="1" applyProtection="1">
      <alignment horizontal="right" vertical="center" indent="1"/>
      <protection hidden="1"/>
    </xf>
    <xf numFmtId="10" fontId="3" fillId="2" borderId="15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vertical="center"/>
      <protection hidden="1"/>
    </xf>
    <xf numFmtId="8" fontId="0" fillId="0" borderId="0" xfId="0" applyNumberFormat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165" fontId="1" fillId="0" borderId="16" xfId="0" applyNumberFormat="1" applyFont="1" applyBorder="1" applyAlignment="1" applyProtection="1">
      <alignment horizontal="center" vertical="center"/>
      <protection hidden="1"/>
    </xf>
    <xf numFmtId="165" fontId="1" fillId="3" borderId="19" xfId="0" applyNumberFormat="1" applyFont="1" applyFill="1" applyBorder="1" applyAlignment="1" applyProtection="1">
      <alignment horizontal="center" vertical="center"/>
      <protection hidden="1"/>
    </xf>
    <xf numFmtId="165" fontId="1" fillId="3" borderId="16" xfId="0" applyNumberFormat="1" applyFont="1" applyFill="1" applyBorder="1" applyAlignment="1" applyProtection="1">
      <alignment horizontal="center" vertical="center"/>
      <protection hidden="1"/>
    </xf>
    <xf numFmtId="165" fontId="1" fillId="3" borderId="20" xfId="0" applyNumberFormat="1" applyFont="1" applyFill="1" applyBorder="1" applyAlignment="1" applyProtection="1">
      <alignment horizontal="center" vertical="center"/>
      <protection hidden="1"/>
    </xf>
    <xf numFmtId="8" fontId="0" fillId="0" borderId="0" xfId="0" applyNumberFormat="1" applyAlignment="1" applyProtection="1">
      <alignment horizontal="right" vertical="center"/>
      <protection hidden="1"/>
    </xf>
    <xf numFmtId="8" fontId="1" fillId="3" borderId="21" xfId="0" applyNumberFormat="1" applyFont="1" applyFill="1" applyBorder="1" applyAlignment="1" applyProtection="1">
      <alignment horizontal="right" vertical="center"/>
      <protection hidden="1"/>
    </xf>
    <xf numFmtId="8" fontId="0" fillId="3" borderId="0" xfId="0" applyNumberFormat="1" applyFill="1" applyBorder="1" applyAlignment="1" applyProtection="1">
      <alignment horizontal="right" vertical="center"/>
      <protection hidden="1"/>
    </xf>
    <xf numFmtId="8" fontId="0" fillId="3" borderId="22" xfId="0" applyNumberFormat="1" applyFill="1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8" fontId="0" fillId="0" borderId="16" xfId="0" applyNumberFormat="1" applyBorder="1" applyAlignment="1" applyProtection="1">
      <alignment horizontal="right" vertical="center"/>
      <protection hidden="1"/>
    </xf>
    <xf numFmtId="8" fontId="1" fillId="3" borderId="19" xfId="0" applyNumberFormat="1" applyFont="1" applyFill="1" applyBorder="1" applyAlignment="1" applyProtection="1">
      <alignment horizontal="right" vertical="center"/>
      <protection hidden="1"/>
    </xf>
    <xf numFmtId="8" fontId="0" fillId="3" borderId="16" xfId="0" applyNumberFormat="1" applyFill="1" applyBorder="1" applyAlignment="1" applyProtection="1">
      <alignment horizontal="right" vertical="center"/>
      <protection hidden="1"/>
    </xf>
    <xf numFmtId="8" fontId="0" fillId="3" borderId="20" xfId="0" applyNumberFormat="1" applyFill="1" applyBorder="1" applyAlignment="1" applyProtection="1">
      <alignment horizontal="right" vertical="center"/>
      <protection hidden="1"/>
    </xf>
    <xf numFmtId="8" fontId="1" fillId="3" borderId="21" xfId="0" applyNumberFormat="1" applyFont="1" applyFill="1" applyBorder="1" applyAlignment="1" applyProtection="1">
      <alignment vertical="center"/>
      <protection hidden="1"/>
    </xf>
    <xf numFmtId="8" fontId="0" fillId="3" borderId="0" xfId="0" applyNumberFormat="1" applyFill="1" applyBorder="1" applyAlignment="1" applyProtection="1">
      <alignment vertical="center"/>
      <protection hidden="1"/>
    </xf>
    <xf numFmtId="8" fontId="0" fillId="3" borderId="22" xfId="0" applyNumberFormat="1" applyFill="1" applyBorder="1" applyAlignment="1" applyProtection="1">
      <alignment vertical="center"/>
      <protection hidden="1"/>
    </xf>
    <xf numFmtId="8" fontId="0" fillId="0" borderId="2" xfId="0" applyNumberFormat="1" applyFill="1" applyBorder="1" applyAlignment="1" applyProtection="1">
      <alignment vertical="center" shrinkToFit="1"/>
      <protection locked="0"/>
    </xf>
    <xf numFmtId="8" fontId="0" fillId="2" borderId="2" xfId="0" applyNumberFormat="1" applyFill="1" applyBorder="1" applyAlignment="1" applyProtection="1">
      <alignment vertical="center" shrinkToFit="1"/>
      <protection locked="0"/>
    </xf>
    <xf numFmtId="44" fontId="0" fillId="7" borderId="7" xfId="0" applyNumberFormat="1" applyFill="1" applyBorder="1" applyAlignment="1" applyProtection="1">
      <alignment horizontal="center" vertical="center"/>
      <protection locked="0"/>
    </xf>
    <xf numFmtId="44" fontId="0" fillId="7" borderId="11" xfId="0" applyNumberForma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8" fontId="1" fillId="3" borderId="17" xfId="0" applyNumberFormat="1" applyFont="1" applyFill="1" applyBorder="1" applyAlignment="1" applyProtection="1">
      <alignment horizontal="center" vertical="center"/>
      <protection hidden="1"/>
    </xf>
    <xf numFmtId="8" fontId="1" fillId="3" borderId="27" xfId="0" applyNumberFormat="1" applyFont="1" applyFill="1" applyBorder="1" applyAlignment="1" applyProtection="1">
      <alignment horizontal="center" vertical="center"/>
      <protection hidden="1"/>
    </xf>
    <xf numFmtId="8" fontId="1" fillId="3" borderId="18" xfId="0" applyNumberFormat="1" applyFont="1" applyFill="1" applyBorder="1" applyAlignment="1" applyProtection="1">
      <alignment horizontal="center" vertical="center"/>
      <protection hidden="1"/>
    </xf>
    <xf numFmtId="8" fontId="0" fillId="3" borderId="23" xfId="0" applyNumberFormat="1" applyFill="1" applyBorder="1" applyAlignment="1" applyProtection="1">
      <alignment horizontal="center" vertical="center"/>
      <protection hidden="1"/>
    </xf>
    <xf numFmtId="8" fontId="0" fillId="3" borderId="28" xfId="0" applyNumberFormat="1" applyFill="1" applyBorder="1" applyAlignment="1" applyProtection="1">
      <alignment horizontal="center" vertical="center"/>
      <protection hidden="1"/>
    </xf>
    <xf numFmtId="8" fontId="0" fillId="3" borderId="24" xfId="0" applyNumberFormat="1" applyFill="1" applyBorder="1" applyAlignment="1" applyProtection="1">
      <alignment horizontal="center" vertical="center"/>
      <protection hidden="1"/>
    </xf>
    <xf numFmtId="44" fontId="2" fillId="2" borderId="6" xfId="0" applyNumberFormat="1" applyFont="1" applyFill="1" applyBorder="1" applyAlignment="1" applyProtection="1">
      <alignment horizontal="center" vertical="center"/>
      <protection hidden="1"/>
    </xf>
    <xf numFmtId="44" fontId="2" fillId="2" borderId="7" xfId="0" applyNumberFormat="1" applyFont="1" applyFill="1" applyBorder="1" applyAlignment="1" applyProtection="1">
      <alignment horizontal="center" vertical="center"/>
      <protection hidden="1"/>
    </xf>
    <xf numFmtId="44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44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0" xfId="0" applyNumberFormat="1" applyFont="1" applyFill="1" applyBorder="1" applyAlignment="1" applyProtection="1">
      <alignment horizontal="left" vertical="top"/>
      <protection hidden="1"/>
    </xf>
    <xf numFmtId="164" fontId="2" fillId="2" borderId="12" xfId="0" applyNumberFormat="1" applyFont="1" applyFill="1" applyBorder="1" applyAlignment="1" applyProtection="1">
      <alignment horizontal="left" vertical="top"/>
      <protection hidden="1"/>
    </xf>
    <xf numFmtId="164" fontId="2" fillId="2" borderId="1" xfId="0" applyNumberFormat="1" applyFont="1" applyFill="1" applyBorder="1" applyAlignment="1" applyProtection="1">
      <alignment horizontal="left" vertical="top"/>
      <protection hidden="1"/>
    </xf>
    <xf numFmtId="164" fontId="2" fillId="2" borderId="4" xfId="0" applyNumberFormat="1" applyFont="1" applyFill="1" applyBorder="1" applyAlignment="1" applyProtection="1">
      <alignment horizontal="left" vertical="top"/>
      <protection hidden="1"/>
    </xf>
    <xf numFmtId="166" fontId="4" fillId="6" borderId="25" xfId="0" applyNumberFormat="1" applyFont="1" applyFill="1" applyBorder="1" applyAlignment="1" applyProtection="1">
      <alignment horizontal="left" vertical="center" shrinkToFit="1"/>
      <protection hidden="1"/>
    </xf>
    <xf numFmtId="166" fontId="4" fillId="6" borderId="26" xfId="0" applyNumberFormat="1" applyFont="1" applyFill="1" applyBorder="1" applyAlignment="1" applyProtection="1">
      <alignment horizontal="left" vertical="center" shrinkToFit="1"/>
      <protection hidden="1"/>
    </xf>
    <xf numFmtId="168" fontId="4" fillId="6" borderId="25" xfId="0" applyNumberFormat="1" applyFont="1" applyFill="1" applyBorder="1" applyAlignment="1" applyProtection="1">
      <alignment horizontal="left" vertical="center"/>
      <protection hidden="1"/>
    </xf>
    <xf numFmtId="168" fontId="4" fillId="6" borderId="26" xfId="0" applyNumberFormat="1" applyFont="1" applyFill="1" applyBorder="1" applyAlignment="1" applyProtection="1">
      <alignment horizontal="left" vertical="center"/>
      <protection hidden="1"/>
    </xf>
    <xf numFmtId="164" fontId="2" fillId="4" borderId="0" xfId="0" applyNumberFormat="1" applyFont="1" applyFill="1" applyBorder="1" applyAlignment="1" applyProtection="1">
      <alignment horizontal="left" vertical="top"/>
      <protection hidden="1"/>
    </xf>
    <xf numFmtId="164" fontId="2" fillId="4" borderId="12" xfId="0" applyNumberFormat="1" applyFont="1" applyFill="1" applyBorder="1" applyAlignment="1" applyProtection="1">
      <alignment horizontal="left" vertical="top"/>
      <protection hidden="1"/>
    </xf>
    <xf numFmtId="164" fontId="2" fillId="4" borderId="1" xfId="0" applyNumberFormat="1" applyFont="1" applyFill="1" applyBorder="1" applyAlignment="1" applyProtection="1">
      <alignment horizontal="left" vertical="top"/>
      <protection hidden="1"/>
    </xf>
    <xf numFmtId="164" fontId="2" fillId="4" borderId="4" xfId="0" applyNumberFormat="1" applyFont="1" applyFill="1" applyBorder="1" applyAlignment="1" applyProtection="1">
      <alignment horizontal="left" vertical="top"/>
      <protection hidden="1"/>
    </xf>
    <xf numFmtId="8" fontId="1" fillId="4" borderId="13" xfId="0" applyNumberFormat="1" applyFont="1" applyFill="1" applyBorder="1" applyAlignment="1" applyProtection="1">
      <alignment horizontal="center" vertical="center" wrapText="1"/>
      <protection hidden="1"/>
    </xf>
    <xf numFmtId="8" fontId="1" fillId="4" borderId="14" xfId="0" applyNumberFormat="1" applyFont="1" applyFill="1" applyBorder="1" applyAlignment="1" applyProtection="1">
      <alignment horizontal="center" vertical="center" wrapText="1"/>
      <protection hidden="1"/>
    </xf>
    <xf numFmtId="44" fontId="2" fillId="4" borderId="6" xfId="0" applyNumberFormat="1" applyFont="1" applyFill="1" applyBorder="1" applyAlignment="1" applyProtection="1">
      <alignment horizontal="center" vertical="center"/>
      <protection hidden="1"/>
    </xf>
    <xf numFmtId="44" fontId="2" fillId="4" borderId="7" xfId="0" applyNumberFormat="1" applyFont="1" applyFill="1" applyBorder="1" applyAlignment="1" applyProtection="1">
      <alignment horizontal="center" vertical="center"/>
      <protection hidden="1"/>
    </xf>
    <xf numFmtId="167" fontId="4" fillId="6" borderId="25" xfId="0" applyNumberFormat="1" applyFont="1" applyFill="1" applyBorder="1" applyAlignment="1" applyProtection="1">
      <alignment horizontal="left" vertical="center"/>
      <protection hidden="1"/>
    </xf>
    <xf numFmtId="167" fontId="4" fillId="6" borderId="26" xfId="0" applyNumberFormat="1" applyFont="1" applyFill="1" applyBorder="1" applyAlignment="1" applyProtection="1">
      <alignment horizontal="left" vertical="center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6" sqref="D6"/>
    </sheetView>
  </sheetViews>
  <sheetFormatPr defaultColWidth="15.7109375" defaultRowHeight="15" x14ac:dyDescent="0.25"/>
  <cols>
    <col min="1" max="1" width="15.7109375" style="61"/>
    <col min="2" max="5" width="15.7109375" style="62"/>
    <col min="6" max="16384" width="15.7109375" style="61"/>
  </cols>
  <sheetData>
    <row r="1" spans="1:5" x14ac:dyDescent="0.25">
      <c r="A1" s="84" t="s">
        <v>40</v>
      </c>
      <c r="B1" s="84"/>
      <c r="C1" s="84"/>
      <c r="D1" s="84"/>
      <c r="E1" s="84"/>
    </row>
    <row r="2" spans="1:5" x14ac:dyDescent="0.25">
      <c r="A2" s="84"/>
      <c r="B2" s="84"/>
      <c r="C2" s="84"/>
      <c r="D2" s="84"/>
      <c r="E2" s="84"/>
    </row>
    <row r="5" spans="1:5" x14ac:dyDescent="0.25">
      <c r="C5" s="85" t="s">
        <v>70</v>
      </c>
      <c r="D5" s="86"/>
      <c r="E5" s="87"/>
    </row>
    <row r="6" spans="1:5" ht="15.75" thickBot="1" x14ac:dyDescent="0.3">
      <c r="A6" s="63" t="s">
        <v>69</v>
      </c>
      <c r="B6" s="64">
        <v>2013</v>
      </c>
      <c r="C6" s="65">
        <v>2014</v>
      </c>
      <c r="D6" s="66">
        <v>2015</v>
      </c>
      <c r="E6" s="67">
        <v>2016</v>
      </c>
    </row>
    <row r="7" spans="1:5" ht="15.75" thickTop="1" x14ac:dyDescent="0.25">
      <c r="A7" s="61" t="s">
        <v>67</v>
      </c>
      <c r="B7" s="68">
        <f>'2014 - Výdavky'!C1</f>
        <v>46989.780000000006</v>
      </c>
      <c r="C7" s="69">
        <f>'2014 - Výdavky'!D1+'2014 - Výdavky'!E1</f>
        <v>38443.599999999999</v>
      </c>
      <c r="D7" s="70">
        <f>'2015 - Výdavky'!F1</f>
        <v>40204.800000000003</v>
      </c>
      <c r="E7" s="71">
        <f>'2016 - Výdavky'!F1</f>
        <v>40619.323999999993</v>
      </c>
    </row>
    <row r="8" spans="1:5" ht="15.75" thickBot="1" x14ac:dyDescent="0.3">
      <c r="A8" s="72" t="s">
        <v>75</v>
      </c>
      <c r="B8" s="73">
        <f>'2014 - Príjmy'!C1</f>
        <v>37143.129999999997</v>
      </c>
      <c r="C8" s="74">
        <f>'2014 - Príjmy'!D1+'2014 - Príjmy'!E1</f>
        <v>39837</v>
      </c>
      <c r="D8" s="75">
        <f>C8*1.01</f>
        <v>40235.370000000003</v>
      </c>
      <c r="E8" s="76">
        <f>D8*1.01</f>
        <v>40637.723700000002</v>
      </c>
    </row>
    <row r="9" spans="1:5" ht="15.75" thickTop="1" x14ac:dyDescent="0.25">
      <c r="A9" s="61" t="s">
        <v>68</v>
      </c>
      <c r="B9" s="62">
        <f>B8-B7</f>
        <v>-9846.6500000000087</v>
      </c>
      <c r="C9" s="77">
        <f t="shared" ref="C9:E9" si="0">C8-C7</f>
        <v>1393.4000000000015</v>
      </c>
      <c r="D9" s="78">
        <f t="shared" si="0"/>
        <v>30.569999999999709</v>
      </c>
      <c r="E9" s="79">
        <f t="shared" si="0"/>
        <v>18.399700000009034</v>
      </c>
    </row>
    <row r="10" spans="1:5" x14ac:dyDescent="0.25">
      <c r="C10" s="88"/>
      <c r="D10" s="89"/>
      <c r="E10" s="90"/>
    </row>
  </sheetData>
  <sheetProtection sheet="1" objects="1" scenarios="1"/>
  <mergeCells count="3">
    <mergeCell ref="A1:E2"/>
    <mergeCell ref="C5:E5"/>
    <mergeCell ref="C10:E10"/>
  </mergeCells>
  <printOptions horizontalCentered="1"/>
  <pageMargins left="0.70866141732283472" right="0.70866141732283472" top="1.5354330708661419" bottom="0.74803149606299213" header="0.31496062992125984" footer="0.31496062992125984"/>
  <pageSetup paperSize="9" orientation="portrait" r:id="rId1"/>
  <headerFooter>
    <oddHeader>&amp;L&amp;G&amp;C&amp;"-,Tučné"Slovenská komora stavebných inžinierov&amp;"-,Normálne"
&amp;9Mýtna 29, 811 07 Bratislava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42"/>
  <sheetViews>
    <sheetView zoomScale="85" zoomScaleNormal="85" workbookViewId="0">
      <pane ySplit="3" topLeftCell="A4" activePane="bottomLeft" state="frozen"/>
      <selection activeCell="B7" sqref="B7"/>
      <selection pane="bottomLeft" activeCell="E43" sqref="E43"/>
    </sheetView>
  </sheetViews>
  <sheetFormatPr defaultRowHeight="15" customHeight="1" x14ac:dyDescent="0.25"/>
  <cols>
    <col min="1" max="1" width="13" style="9" customWidth="1"/>
    <col min="2" max="2" width="70.140625" style="6" bestFit="1" customWidth="1"/>
    <col min="3" max="3" width="15.7109375" style="37" customWidth="1"/>
    <col min="4" max="4" width="15.7109375" style="35" customWidth="1"/>
    <col min="5" max="5" width="15.7109375" style="36" customWidth="1"/>
    <col min="6" max="6" width="80" style="6" customWidth="1"/>
    <col min="7" max="26" width="9.140625" style="43"/>
    <col min="27" max="16384" width="9.140625" style="6"/>
  </cols>
  <sheetData>
    <row r="1" spans="1:26" s="1" customFormat="1" ht="15" customHeight="1" x14ac:dyDescent="0.25">
      <c r="A1" s="95" t="str">
        <f>SUMARIZÁCIA!A1</f>
        <v>50 - RZ SKSI Žilina</v>
      </c>
      <c r="B1" s="96"/>
      <c r="C1" s="28">
        <f>SUBTOTAL(9,C4:C1000)</f>
        <v>46989.780000000006</v>
      </c>
      <c r="D1" s="29">
        <f t="shared" ref="D1:E1" si="0">SUBTOTAL(9,D4:D1000)</f>
        <v>26360</v>
      </c>
      <c r="E1" s="30">
        <f t="shared" si="0"/>
        <v>12083.6</v>
      </c>
      <c r="F1" s="99">
        <v>12100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2" customFormat="1" ht="15" customHeight="1" x14ac:dyDescent="0.25">
      <c r="A2" s="97"/>
      <c r="B2" s="98"/>
      <c r="C2" s="93" t="s">
        <v>39</v>
      </c>
      <c r="D2" s="91" t="s">
        <v>41</v>
      </c>
      <c r="E2" s="92"/>
      <c r="F2" s="100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2" customFormat="1" ht="15" customHeight="1" thickBot="1" x14ac:dyDescent="0.3">
      <c r="A3" s="3" t="s">
        <v>37</v>
      </c>
      <c r="B3" s="4" t="s">
        <v>38</v>
      </c>
      <c r="C3" s="94"/>
      <c r="D3" s="26" t="s">
        <v>73</v>
      </c>
      <c r="E3" s="27" t="str">
        <f>CONCATENATE("vyplní ",MID(A1,14,100))</f>
        <v>vyplní Žilina</v>
      </c>
      <c r="F3" s="38" t="s">
        <v>74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5" customHeight="1" thickTop="1" x14ac:dyDescent="0.25">
      <c r="A4" s="5">
        <v>1</v>
      </c>
      <c r="B4" s="1" t="s">
        <v>0</v>
      </c>
      <c r="C4" s="31">
        <v>581.08999999999992</v>
      </c>
      <c r="D4" s="32">
        <v>0</v>
      </c>
      <c r="E4" s="82">
        <v>2500</v>
      </c>
      <c r="F4" s="56" t="s">
        <v>78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s="8" customFormat="1" ht="15" customHeight="1" x14ac:dyDescent="0.25">
      <c r="A5" s="7">
        <v>2</v>
      </c>
      <c r="B5" s="8" t="s">
        <v>1</v>
      </c>
      <c r="C5" s="33">
        <v>476.96000000000004</v>
      </c>
      <c r="D5" s="34">
        <v>0</v>
      </c>
      <c r="E5" s="83">
        <v>500</v>
      </c>
      <c r="F5" s="57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5" customHeight="1" x14ac:dyDescent="0.25">
      <c r="A6" s="9">
        <v>3</v>
      </c>
      <c r="B6" s="6" t="s">
        <v>2</v>
      </c>
      <c r="C6" s="33">
        <v>0</v>
      </c>
      <c r="D6" s="35">
        <v>0</v>
      </c>
      <c r="E6" s="40">
        <v>0</v>
      </c>
      <c r="F6" s="58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s="8" customFormat="1" ht="15" customHeight="1" x14ac:dyDescent="0.25">
      <c r="A7" s="7">
        <v>4</v>
      </c>
      <c r="B7" s="8" t="s">
        <v>3</v>
      </c>
      <c r="C7" s="33">
        <v>2017.71</v>
      </c>
      <c r="D7" s="34">
        <v>2000</v>
      </c>
      <c r="E7" s="83">
        <v>0</v>
      </c>
      <c r="F7" s="57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15" customHeight="1" x14ac:dyDescent="0.25">
      <c r="A8" s="9">
        <v>5</v>
      </c>
      <c r="B8" s="6" t="s">
        <v>4</v>
      </c>
      <c r="C8" s="33">
        <v>0</v>
      </c>
      <c r="D8" s="35">
        <v>0</v>
      </c>
      <c r="E8" s="40">
        <v>0</v>
      </c>
      <c r="F8" s="58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s="8" customFormat="1" ht="15" customHeight="1" x14ac:dyDescent="0.25">
      <c r="A9" s="7">
        <v>6</v>
      </c>
      <c r="B9" s="8" t="s">
        <v>5</v>
      </c>
      <c r="C9" s="33">
        <v>0</v>
      </c>
      <c r="D9" s="34">
        <v>0</v>
      </c>
      <c r="E9" s="39">
        <v>0</v>
      </c>
      <c r="F9" s="57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15" customHeight="1" x14ac:dyDescent="0.25">
      <c r="A10" s="9">
        <v>7</v>
      </c>
      <c r="B10" s="6" t="s">
        <v>6</v>
      </c>
      <c r="C10" s="33">
        <v>0</v>
      </c>
      <c r="D10" s="35">
        <v>0</v>
      </c>
      <c r="E10" s="40">
        <v>0</v>
      </c>
      <c r="F10" s="58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s="8" customFormat="1" ht="15" customHeight="1" x14ac:dyDescent="0.25">
      <c r="A11" s="7">
        <v>8</v>
      </c>
      <c r="B11" s="8" t="s">
        <v>7</v>
      </c>
      <c r="C11" s="33">
        <v>107.88</v>
      </c>
      <c r="D11" s="34">
        <v>0</v>
      </c>
      <c r="E11" s="83">
        <v>300</v>
      </c>
      <c r="F11" s="57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15" customHeight="1" x14ac:dyDescent="0.25">
      <c r="A12" s="9">
        <v>9</v>
      </c>
      <c r="B12" s="6" t="s">
        <v>8</v>
      </c>
      <c r="C12" s="33">
        <v>420.11</v>
      </c>
      <c r="D12" s="35">
        <v>0</v>
      </c>
      <c r="E12" s="83">
        <v>800</v>
      </c>
      <c r="F12" s="58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s="8" customFormat="1" ht="15" customHeight="1" x14ac:dyDescent="0.25">
      <c r="A13" s="7">
        <v>10</v>
      </c>
      <c r="B13" s="8" t="s">
        <v>9</v>
      </c>
      <c r="C13" s="33">
        <v>0</v>
      </c>
      <c r="D13" s="34">
        <v>0</v>
      </c>
      <c r="E13" s="83">
        <v>200</v>
      </c>
      <c r="F13" s="57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15" customHeight="1" x14ac:dyDescent="0.25">
      <c r="A14" s="9">
        <v>11</v>
      </c>
      <c r="B14" s="6" t="s">
        <v>10</v>
      </c>
      <c r="C14" s="33">
        <v>381.87</v>
      </c>
      <c r="D14" s="35">
        <v>0</v>
      </c>
      <c r="E14" s="83">
        <v>600</v>
      </c>
      <c r="F14" s="58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s="8" customFormat="1" ht="15" customHeight="1" x14ac:dyDescent="0.25">
      <c r="A15" s="7">
        <v>12</v>
      </c>
      <c r="B15" s="8" t="s">
        <v>71</v>
      </c>
      <c r="C15" s="33">
        <v>13544.049999999997</v>
      </c>
      <c r="D15" s="34">
        <v>13500</v>
      </c>
      <c r="E15" s="39">
        <v>0</v>
      </c>
      <c r="F15" s="57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15" customHeight="1" x14ac:dyDescent="0.25">
      <c r="A16" s="9">
        <v>13</v>
      </c>
      <c r="B16" s="6" t="s">
        <v>72</v>
      </c>
      <c r="C16" s="33">
        <v>567.88</v>
      </c>
      <c r="D16" s="35">
        <v>600</v>
      </c>
      <c r="E16" s="40">
        <v>800</v>
      </c>
      <c r="F16" s="58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s="8" customFormat="1" ht="15" customHeight="1" x14ac:dyDescent="0.25">
      <c r="A17" s="7">
        <v>14</v>
      </c>
      <c r="B17" s="8" t="s">
        <v>11</v>
      </c>
      <c r="C17" s="33">
        <v>40</v>
      </c>
      <c r="D17" s="34">
        <v>0</v>
      </c>
      <c r="E17" s="83">
        <v>1000</v>
      </c>
      <c r="F17" s="57" t="s">
        <v>80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5" customHeight="1" x14ac:dyDescent="0.25">
      <c r="A18" s="9">
        <v>15</v>
      </c>
      <c r="B18" s="6" t="s">
        <v>12</v>
      </c>
      <c r="C18" s="33">
        <v>4891.79</v>
      </c>
      <c r="D18" s="35">
        <v>4900</v>
      </c>
      <c r="E18" s="36">
        <f>(E17+E16+E15)*0.352</f>
        <v>633.59999999999991</v>
      </c>
      <c r="F18" s="58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s="8" customFormat="1" ht="15" customHeight="1" x14ac:dyDescent="0.25">
      <c r="A19" s="7">
        <v>16</v>
      </c>
      <c r="B19" s="8" t="s">
        <v>13</v>
      </c>
      <c r="C19" s="33">
        <v>70.59</v>
      </c>
      <c r="D19" s="34">
        <v>80</v>
      </c>
      <c r="E19" s="39">
        <v>0</v>
      </c>
      <c r="F19" s="57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5" customHeight="1" x14ac:dyDescent="0.25">
      <c r="A20" s="9">
        <v>17</v>
      </c>
      <c r="B20" s="6" t="s">
        <v>14</v>
      </c>
      <c r="C20" s="33">
        <v>540.4</v>
      </c>
      <c r="D20" s="35">
        <v>540</v>
      </c>
      <c r="E20" s="40">
        <v>0</v>
      </c>
      <c r="F20" s="58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s="8" customFormat="1" ht="15" customHeight="1" x14ac:dyDescent="0.25">
      <c r="A21" s="7">
        <v>18</v>
      </c>
      <c r="B21" s="8" t="s">
        <v>15</v>
      </c>
      <c r="C21" s="33">
        <v>0</v>
      </c>
      <c r="D21" s="34">
        <v>0</v>
      </c>
      <c r="E21" s="83">
        <v>400</v>
      </c>
      <c r="F21" s="57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15" customHeight="1" x14ac:dyDescent="0.25">
      <c r="A22" s="9">
        <v>19</v>
      </c>
      <c r="B22" s="6" t="s">
        <v>16</v>
      </c>
      <c r="C22" s="33">
        <v>160.24</v>
      </c>
      <c r="D22" s="35">
        <v>0</v>
      </c>
      <c r="E22" s="83">
        <v>700</v>
      </c>
      <c r="F22" s="58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s="8" customFormat="1" ht="15" customHeight="1" x14ac:dyDescent="0.25">
      <c r="A23" s="7">
        <v>20</v>
      </c>
      <c r="B23" s="8" t="s">
        <v>17</v>
      </c>
      <c r="C23" s="33">
        <v>1173.25</v>
      </c>
      <c r="D23" s="34">
        <v>1100</v>
      </c>
      <c r="E23" s="39">
        <v>0</v>
      </c>
      <c r="F23" s="57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5" customHeight="1" x14ac:dyDescent="0.25">
      <c r="A24" s="9">
        <v>21</v>
      </c>
      <c r="B24" s="6" t="s">
        <v>18</v>
      </c>
      <c r="C24" s="33">
        <v>471.47</v>
      </c>
      <c r="D24" s="35">
        <v>350</v>
      </c>
      <c r="E24" s="83">
        <v>350</v>
      </c>
      <c r="F24" s="58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8" customFormat="1" ht="15" customHeight="1" x14ac:dyDescent="0.25">
      <c r="A25" s="7">
        <v>22</v>
      </c>
      <c r="B25" s="8" t="s">
        <v>19</v>
      </c>
      <c r="C25" s="33">
        <v>2167.2999999999997</v>
      </c>
      <c r="D25" s="34">
        <v>2700</v>
      </c>
      <c r="E25" s="39">
        <v>200</v>
      </c>
      <c r="F25" s="57" t="s">
        <v>83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5" customHeight="1" x14ac:dyDescent="0.25">
      <c r="A26" s="9">
        <v>23</v>
      </c>
      <c r="B26" s="6" t="s">
        <v>20</v>
      </c>
      <c r="C26" s="33">
        <v>0</v>
      </c>
      <c r="D26" s="35">
        <v>0</v>
      </c>
      <c r="E26" s="40">
        <v>300</v>
      </c>
      <c r="F26" s="58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s="8" customFormat="1" ht="15" customHeight="1" x14ac:dyDescent="0.25">
      <c r="A27" s="7">
        <v>24</v>
      </c>
      <c r="B27" s="8" t="s">
        <v>21</v>
      </c>
      <c r="C27" s="33">
        <v>0</v>
      </c>
      <c r="D27" s="34">
        <v>0</v>
      </c>
      <c r="E27" s="83">
        <v>350</v>
      </c>
      <c r="F27" s="57" t="s">
        <v>81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15" customHeight="1" x14ac:dyDescent="0.25">
      <c r="A28" s="9">
        <v>25</v>
      </c>
      <c r="B28" s="6" t="s">
        <v>22</v>
      </c>
      <c r="C28" s="33">
        <v>0</v>
      </c>
      <c r="D28" s="35">
        <v>0</v>
      </c>
      <c r="E28" s="40">
        <v>0</v>
      </c>
      <c r="F28" s="58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s="8" customFormat="1" ht="15" customHeight="1" x14ac:dyDescent="0.25">
      <c r="A29" s="7">
        <v>26</v>
      </c>
      <c r="B29" s="8" t="s">
        <v>23</v>
      </c>
      <c r="C29" s="33">
        <v>0</v>
      </c>
      <c r="D29" s="34">
        <v>0</v>
      </c>
      <c r="E29" s="39">
        <v>500</v>
      </c>
      <c r="F29" s="57" t="s">
        <v>82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5" customHeight="1" x14ac:dyDescent="0.25">
      <c r="A30" s="9">
        <v>27</v>
      </c>
      <c r="B30" s="6" t="s">
        <v>24</v>
      </c>
      <c r="C30" s="33">
        <v>0</v>
      </c>
      <c r="D30" s="35">
        <v>0</v>
      </c>
      <c r="E30" s="40">
        <v>0</v>
      </c>
      <c r="F30" s="58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s="8" customFormat="1" ht="15" customHeight="1" x14ac:dyDescent="0.25">
      <c r="A31" s="7">
        <v>28</v>
      </c>
      <c r="B31" s="8" t="s">
        <v>25</v>
      </c>
      <c r="C31" s="33">
        <v>0</v>
      </c>
      <c r="D31" s="34">
        <v>0</v>
      </c>
      <c r="E31" s="39">
        <v>0</v>
      </c>
      <c r="F31" s="57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15" customHeight="1" x14ac:dyDescent="0.25">
      <c r="A32" s="9">
        <v>29</v>
      </c>
      <c r="B32" s="6" t="s">
        <v>26</v>
      </c>
      <c r="C32" s="33">
        <v>10133.08</v>
      </c>
      <c r="D32" s="35">
        <v>0</v>
      </c>
      <c r="E32" s="40">
        <v>0</v>
      </c>
      <c r="F32" s="58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s="8" customFormat="1" ht="15" customHeight="1" x14ac:dyDescent="0.25">
      <c r="A33" s="7">
        <v>30</v>
      </c>
      <c r="B33" s="8" t="s">
        <v>27</v>
      </c>
      <c r="C33" s="33">
        <v>0</v>
      </c>
      <c r="D33" s="34">
        <v>0</v>
      </c>
      <c r="E33" s="39">
        <v>0</v>
      </c>
      <c r="F33" s="57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5" customHeight="1" x14ac:dyDescent="0.25">
      <c r="A34" s="9">
        <v>31</v>
      </c>
      <c r="B34" s="6" t="s">
        <v>28</v>
      </c>
      <c r="C34" s="33">
        <v>0</v>
      </c>
      <c r="D34" s="35">
        <v>0</v>
      </c>
      <c r="E34" s="40">
        <v>0</v>
      </c>
      <c r="F34" s="58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s="8" customFormat="1" ht="15" customHeight="1" x14ac:dyDescent="0.25">
      <c r="A35" s="7">
        <v>32</v>
      </c>
      <c r="B35" s="8" t="s">
        <v>29</v>
      </c>
      <c r="C35" s="33">
        <v>1420.97</v>
      </c>
      <c r="D35" s="34">
        <v>0</v>
      </c>
      <c r="E35" s="39">
        <v>700</v>
      </c>
      <c r="F35" s="57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15" customHeight="1" x14ac:dyDescent="0.25">
      <c r="A36" s="9">
        <v>33</v>
      </c>
      <c r="B36" s="6" t="s">
        <v>30</v>
      </c>
      <c r="C36" s="33">
        <v>444.85</v>
      </c>
      <c r="D36" s="35">
        <v>450</v>
      </c>
      <c r="E36" s="40">
        <v>0</v>
      </c>
      <c r="F36" s="58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s="8" customFormat="1" ht="15" customHeight="1" x14ac:dyDescent="0.25">
      <c r="A37" s="7">
        <v>34</v>
      </c>
      <c r="B37" s="8" t="s">
        <v>31</v>
      </c>
      <c r="C37" s="33">
        <v>0</v>
      </c>
      <c r="D37" s="34">
        <v>0</v>
      </c>
      <c r="E37" s="39">
        <v>0</v>
      </c>
      <c r="F37" s="57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15" customHeight="1" x14ac:dyDescent="0.25">
      <c r="A38" s="9">
        <v>35</v>
      </c>
      <c r="B38" s="6" t="s">
        <v>32</v>
      </c>
      <c r="C38" s="33">
        <v>0</v>
      </c>
      <c r="D38" s="35">
        <v>0</v>
      </c>
      <c r="E38" s="40">
        <v>0</v>
      </c>
      <c r="F38" s="58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s="8" customFormat="1" ht="15" customHeight="1" x14ac:dyDescent="0.25">
      <c r="A39" s="7">
        <v>36</v>
      </c>
      <c r="B39" s="8" t="s">
        <v>33</v>
      </c>
      <c r="C39" s="33">
        <v>0</v>
      </c>
      <c r="D39" s="34">
        <v>0</v>
      </c>
      <c r="E39" s="39">
        <v>0</v>
      </c>
      <c r="F39" s="57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15" customHeight="1" x14ac:dyDescent="0.25">
      <c r="A40" s="9">
        <v>37</v>
      </c>
      <c r="B40" s="6" t="s">
        <v>34</v>
      </c>
      <c r="C40" s="33">
        <v>86.76</v>
      </c>
      <c r="D40" s="35">
        <v>90</v>
      </c>
      <c r="E40" s="40">
        <v>0</v>
      </c>
      <c r="F40" s="58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s="8" customFormat="1" ht="15" customHeight="1" x14ac:dyDescent="0.25">
      <c r="A41" s="7">
        <v>38</v>
      </c>
      <c r="B41" s="8" t="s">
        <v>35</v>
      </c>
      <c r="C41" s="33">
        <v>340</v>
      </c>
      <c r="D41" s="34">
        <v>0</v>
      </c>
      <c r="E41" s="83">
        <v>300</v>
      </c>
      <c r="F41" s="57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15" customHeight="1" x14ac:dyDescent="0.25">
      <c r="A42" s="9">
        <v>39</v>
      </c>
      <c r="B42" s="6" t="s">
        <v>36</v>
      </c>
      <c r="C42" s="33">
        <v>6951.53</v>
      </c>
      <c r="D42" s="35">
        <v>50</v>
      </c>
      <c r="E42" s="40">
        <v>950</v>
      </c>
      <c r="F42" s="58" t="s">
        <v>79</v>
      </c>
    </row>
  </sheetData>
  <sheetProtection sheet="1" objects="1" scenarios="1"/>
  <mergeCells count="4">
    <mergeCell ref="D2:E2"/>
    <mergeCell ref="C2:C3"/>
    <mergeCell ref="A1:B2"/>
    <mergeCell ref="F1:F2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62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42"/>
  <sheetViews>
    <sheetView zoomScale="85" zoomScaleNormal="85" zoomScaleSheetLayoutView="55" workbookViewId="0">
      <pane ySplit="3" topLeftCell="A4" activePane="bottomLeft" state="frozen"/>
      <selection activeCell="B7" sqref="B7"/>
      <selection pane="bottomLeft" activeCell="E6" sqref="E6"/>
    </sheetView>
  </sheetViews>
  <sheetFormatPr defaultRowHeight="15" x14ac:dyDescent="0.25"/>
  <cols>
    <col min="1" max="1" width="13" style="9" customWidth="1"/>
    <col min="2" max="2" width="70.140625" style="6" bestFit="1" customWidth="1"/>
    <col min="3" max="3" width="10" style="37" customWidth="1"/>
    <col min="4" max="4" width="15.7109375" style="35" customWidth="1"/>
    <col min="5" max="5" width="15.7109375" style="36" customWidth="1"/>
    <col min="6" max="6" width="80" style="6" customWidth="1"/>
    <col min="7" max="26" width="9.140625" style="43"/>
    <col min="27" max="16384" width="9.140625" style="6"/>
  </cols>
  <sheetData>
    <row r="1" spans="1:26" s="1" customFormat="1" ht="15" customHeight="1" x14ac:dyDescent="0.25">
      <c r="A1" s="95" t="str">
        <f>SUMARIZÁCIA!A1</f>
        <v>50 - RZ SKSI Žilina</v>
      </c>
      <c r="B1" s="96"/>
      <c r="C1" s="28"/>
      <c r="D1" s="29">
        <f t="shared" ref="D1:E1" si="0">SUBTOTAL(9,D4:D1000)</f>
        <v>27150.800000000003</v>
      </c>
      <c r="E1" s="30">
        <f t="shared" si="0"/>
        <v>13054</v>
      </c>
      <c r="F1" s="101">
        <f>D1+E1</f>
        <v>40204.800000000003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2" customFormat="1" ht="15" customHeight="1" x14ac:dyDescent="0.25">
      <c r="A2" s="97"/>
      <c r="B2" s="98"/>
      <c r="C2" s="93" t="s">
        <v>76</v>
      </c>
      <c r="D2" s="91" t="s">
        <v>77</v>
      </c>
      <c r="E2" s="92"/>
      <c r="F2" s="102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2" customFormat="1" ht="15" customHeight="1" thickBot="1" x14ac:dyDescent="0.3">
      <c r="A3" s="3" t="s">
        <v>37</v>
      </c>
      <c r="B3" s="4" t="s">
        <v>38</v>
      </c>
      <c r="C3" s="94"/>
      <c r="D3" s="26" t="s">
        <v>73</v>
      </c>
      <c r="E3" s="27" t="str">
        <f>CONCATENATE("vyplní ",MID(A1,14,100))</f>
        <v>vyplní Žilina</v>
      </c>
      <c r="F3" s="38" t="s">
        <v>74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5" customHeight="1" thickTop="1" x14ac:dyDescent="0.25">
      <c r="A4" s="5">
        <v>1</v>
      </c>
      <c r="B4" s="1" t="s">
        <v>0</v>
      </c>
      <c r="C4" s="59">
        <v>0.03</v>
      </c>
      <c r="D4" s="32">
        <f>'2014 - Výdavky'!D4*(1+'2015 - Výdavky'!C4)</f>
        <v>0</v>
      </c>
      <c r="E4" s="41">
        <v>2000</v>
      </c>
      <c r="F4" s="56"/>
    </row>
    <row r="5" spans="1:26" s="8" customFormat="1" ht="15" customHeight="1" x14ac:dyDescent="0.25">
      <c r="A5" s="7">
        <v>2</v>
      </c>
      <c r="B5" s="8" t="s">
        <v>1</v>
      </c>
      <c r="C5" s="60">
        <v>0.03</v>
      </c>
      <c r="D5" s="34">
        <f>'2014 - Výdavky'!D5*(1+'2015 - Výdavky'!C5)</f>
        <v>0</v>
      </c>
      <c r="E5" s="39">
        <v>500</v>
      </c>
      <c r="F5" s="5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5" customHeight="1" x14ac:dyDescent="0.25">
      <c r="A6" s="9">
        <v>3</v>
      </c>
      <c r="B6" s="6" t="s">
        <v>2</v>
      </c>
      <c r="C6" s="60">
        <v>0.03</v>
      </c>
      <c r="D6" s="35">
        <f>'2014 - Výdavky'!D6*(1+'2015 - Výdavky'!C6)</f>
        <v>0</v>
      </c>
      <c r="E6" s="40">
        <v>0</v>
      </c>
      <c r="F6" s="58"/>
    </row>
    <row r="7" spans="1:26" s="8" customFormat="1" ht="15" customHeight="1" x14ac:dyDescent="0.25">
      <c r="A7" s="7">
        <v>4</v>
      </c>
      <c r="B7" s="8" t="s">
        <v>3</v>
      </c>
      <c r="C7" s="60">
        <v>0.03</v>
      </c>
      <c r="D7" s="34">
        <f>'2014 - Výdavky'!D7*(1+'2015 - Výdavky'!C7)</f>
        <v>2060</v>
      </c>
      <c r="E7" s="39">
        <v>150</v>
      </c>
      <c r="F7" s="5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5" customHeight="1" x14ac:dyDescent="0.25">
      <c r="A8" s="9">
        <v>5</v>
      </c>
      <c r="B8" s="6" t="s">
        <v>4</v>
      </c>
      <c r="C8" s="60">
        <v>0.03</v>
      </c>
      <c r="D8" s="35">
        <f>'2014 - Výdavky'!D8*(1+'2015 - Výdavky'!C8)</f>
        <v>0</v>
      </c>
      <c r="E8" s="40">
        <v>0</v>
      </c>
      <c r="F8" s="58"/>
    </row>
    <row r="9" spans="1:26" s="8" customFormat="1" ht="15" customHeight="1" x14ac:dyDescent="0.25">
      <c r="A9" s="7">
        <v>6</v>
      </c>
      <c r="B9" s="8" t="s">
        <v>5</v>
      </c>
      <c r="C9" s="60">
        <v>0.03</v>
      </c>
      <c r="D9" s="34">
        <f>'2014 - Výdavky'!D9*(1+'2015 - Výdavky'!C9)</f>
        <v>0</v>
      </c>
      <c r="E9" s="39">
        <v>0</v>
      </c>
      <c r="F9" s="57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5" customHeight="1" x14ac:dyDescent="0.25">
      <c r="A10" s="9">
        <v>7</v>
      </c>
      <c r="B10" s="6" t="s">
        <v>6</v>
      </c>
      <c r="C10" s="60">
        <v>0.03</v>
      </c>
      <c r="D10" s="35">
        <f>'2014 - Výdavky'!D10*(1+'2015 - Výdavky'!C10)</f>
        <v>0</v>
      </c>
      <c r="E10" s="40">
        <v>0</v>
      </c>
      <c r="F10" s="58"/>
    </row>
    <row r="11" spans="1:26" s="8" customFormat="1" ht="15" customHeight="1" x14ac:dyDescent="0.25">
      <c r="A11" s="7">
        <v>8</v>
      </c>
      <c r="B11" s="8" t="s">
        <v>7</v>
      </c>
      <c r="C11" s="60">
        <v>0.03</v>
      </c>
      <c r="D11" s="34">
        <f>'2014 - Výdavky'!D11*(1+'2015 - Výdavky'!C11)</f>
        <v>0</v>
      </c>
      <c r="E11" s="39">
        <v>500</v>
      </c>
      <c r="F11" s="57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" customHeight="1" x14ac:dyDescent="0.25">
      <c r="A12" s="9">
        <v>9</v>
      </c>
      <c r="B12" s="6" t="s">
        <v>8</v>
      </c>
      <c r="C12" s="60">
        <v>0.03</v>
      </c>
      <c r="D12" s="35">
        <f>'2014 - Výdavky'!D12*(1+'2015 - Výdavky'!C12)</f>
        <v>0</v>
      </c>
      <c r="E12" s="40">
        <v>1000</v>
      </c>
      <c r="F12" s="58"/>
    </row>
    <row r="13" spans="1:26" s="8" customFormat="1" ht="15" customHeight="1" x14ac:dyDescent="0.25">
      <c r="A13" s="7">
        <v>10</v>
      </c>
      <c r="B13" s="8" t="s">
        <v>9</v>
      </c>
      <c r="C13" s="60">
        <v>0.03</v>
      </c>
      <c r="D13" s="34">
        <f>'2014 - Výdavky'!D13*(1+'2015 - Výdavky'!C13)</f>
        <v>0</v>
      </c>
      <c r="E13" s="39">
        <v>500</v>
      </c>
      <c r="F13" s="57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5" customHeight="1" x14ac:dyDescent="0.25">
      <c r="A14" s="9">
        <v>11</v>
      </c>
      <c r="B14" s="6" t="s">
        <v>10</v>
      </c>
      <c r="C14" s="60">
        <v>0.03</v>
      </c>
      <c r="D14" s="35">
        <f>'2014 - Výdavky'!D14*(1+'2015 - Výdavky'!C14)</f>
        <v>0</v>
      </c>
      <c r="E14" s="40">
        <v>600</v>
      </c>
      <c r="F14" s="58"/>
    </row>
    <row r="15" spans="1:26" s="8" customFormat="1" ht="15" customHeight="1" x14ac:dyDescent="0.25">
      <c r="A15" s="7">
        <v>12</v>
      </c>
      <c r="B15" s="8" t="s">
        <v>71</v>
      </c>
      <c r="C15" s="60">
        <v>0.03</v>
      </c>
      <c r="D15" s="34">
        <f>'2014 - Výdavky'!D15*(1+'2015 - Výdavky'!C15)</f>
        <v>13905</v>
      </c>
      <c r="E15" s="39">
        <v>0</v>
      </c>
      <c r="F15" s="57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5" customHeight="1" x14ac:dyDescent="0.25">
      <c r="A16" s="9">
        <v>13</v>
      </c>
      <c r="B16" s="6" t="s">
        <v>72</v>
      </c>
      <c r="C16" s="60">
        <v>0.03</v>
      </c>
      <c r="D16" s="35">
        <f>'2014 - Výdavky'!D16*(1+'2015 - Výdavky'!C16)</f>
        <v>618</v>
      </c>
      <c r="E16" s="40">
        <v>1000</v>
      </c>
      <c r="F16" s="58"/>
    </row>
    <row r="17" spans="1:26" s="8" customFormat="1" ht="15" customHeight="1" x14ac:dyDescent="0.25">
      <c r="A17" s="7">
        <v>14</v>
      </c>
      <c r="B17" s="8" t="s">
        <v>11</v>
      </c>
      <c r="C17" s="60">
        <v>0.03</v>
      </c>
      <c r="D17" s="34">
        <f>'2014 - Výdavky'!D17*(1+'2015 - Výdavky'!C17)</f>
        <v>0</v>
      </c>
      <c r="E17" s="39">
        <v>1000</v>
      </c>
      <c r="F17" s="57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5" customHeight="1" x14ac:dyDescent="0.25">
      <c r="A18" s="9">
        <v>15</v>
      </c>
      <c r="B18" s="6" t="s">
        <v>12</v>
      </c>
      <c r="C18" s="60">
        <v>0.03</v>
      </c>
      <c r="D18" s="35">
        <f>'2014 - Výdavky'!D18*(1+'2015 - Výdavky'!C18)</f>
        <v>5047</v>
      </c>
      <c r="E18" s="36">
        <f>(E15+E16+E17)*0.352</f>
        <v>704</v>
      </c>
      <c r="F18" s="58"/>
    </row>
    <row r="19" spans="1:26" s="8" customFormat="1" ht="15" customHeight="1" x14ac:dyDescent="0.25">
      <c r="A19" s="7">
        <v>16</v>
      </c>
      <c r="B19" s="8" t="s">
        <v>13</v>
      </c>
      <c r="C19" s="60">
        <v>0.03</v>
      </c>
      <c r="D19" s="34">
        <f>'2014 - Výdavky'!D19*(1+'2015 - Výdavky'!C19)</f>
        <v>82.4</v>
      </c>
      <c r="E19" s="39">
        <v>0</v>
      </c>
      <c r="F19" s="57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" customHeight="1" x14ac:dyDescent="0.25">
      <c r="A20" s="9">
        <v>17</v>
      </c>
      <c r="B20" s="6" t="s">
        <v>14</v>
      </c>
      <c r="C20" s="60">
        <v>0.03</v>
      </c>
      <c r="D20" s="35">
        <f>'2014 - Výdavky'!D20*(1+'2015 - Výdavky'!C20)</f>
        <v>556.20000000000005</v>
      </c>
      <c r="E20" s="40">
        <v>0</v>
      </c>
      <c r="F20" s="58"/>
    </row>
    <row r="21" spans="1:26" s="8" customFormat="1" ht="15" customHeight="1" x14ac:dyDescent="0.25">
      <c r="A21" s="7">
        <v>18</v>
      </c>
      <c r="B21" s="8" t="s">
        <v>15</v>
      </c>
      <c r="C21" s="60">
        <v>0.03</v>
      </c>
      <c r="D21" s="34">
        <f>'2014 - Výdavky'!D21*(1+'2015 - Výdavky'!C21)</f>
        <v>0</v>
      </c>
      <c r="E21" s="39">
        <v>500</v>
      </c>
      <c r="F21" s="57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5" customHeight="1" x14ac:dyDescent="0.25">
      <c r="A22" s="9">
        <v>19</v>
      </c>
      <c r="B22" s="6" t="s">
        <v>16</v>
      </c>
      <c r="C22" s="60">
        <v>0.03</v>
      </c>
      <c r="D22" s="35">
        <f>'2014 - Výdavky'!D22*(1+'2015 - Výdavky'!C22)</f>
        <v>0</v>
      </c>
      <c r="E22" s="40">
        <v>800</v>
      </c>
      <c r="F22" s="58"/>
    </row>
    <row r="23" spans="1:26" s="8" customFormat="1" ht="15" customHeight="1" x14ac:dyDescent="0.25">
      <c r="A23" s="7">
        <v>20</v>
      </c>
      <c r="B23" s="8" t="s">
        <v>17</v>
      </c>
      <c r="C23" s="60">
        <v>0.03</v>
      </c>
      <c r="D23" s="34">
        <f>'2014 - Výdavky'!D23*(1+'2015 - Výdavky'!C23)</f>
        <v>1133</v>
      </c>
      <c r="E23" s="39">
        <v>0</v>
      </c>
      <c r="F23" s="57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" customHeight="1" x14ac:dyDescent="0.25">
      <c r="A24" s="9">
        <v>21</v>
      </c>
      <c r="B24" s="6" t="s">
        <v>18</v>
      </c>
      <c r="C24" s="60">
        <v>0.03</v>
      </c>
      <c r="D24" s="35">
        <f>'2014 - Výdavky'!D24*(1+'2015 - Výdavky'!C24)</f>
        <v>360.5</v>
      </c>
      <c r="E24" s="40">
        <v>200</v>
      </c>
      <c r="F24" s="58"/>
    </row>
    <row r="25" spans="1:26" s="8" customFormat="1" ht="15" customHeight="1" x14ac:dyDescent="0.25">
      <c r="A25" s="7">
        <v>22</v>
      </c>
      <c r="B25" s="8" t="s">
        <v>19</v>
      </c>
      <c r="C25" s="60">
        <v>0.03</v>
      </c>
      <c r="D25" s="34">
        <f>'2014 - Výdavky'!D25*(1+'2015 - Výdavky'!C25)</f>
        <v>2781</v>
      </c>
      <c r="E25" s="39">
        <v>200</v>
      </c>
      <c r="F25" s="57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" customHeight="1" x14ac:dyDescent="0.25">
      <c r="A26" s="9">
        <v>23</v>
      </c>
      <c r="B26" s="6" t="s">
        <v>20</v>
      </c>
      <c r="C26" s="60">
        <v>0.03</v>
      </c>
      <c r="D26" s="35">
        <f>'2014 - Výdavky'!D26*(1+'2015 - Výdavky'!C26)</f>
        <v>0</v>
      </c>
      <c r="E26" s="40">
        <v>300</v>
      </c>
      <c r="F26" s="58"/>
    </row>
    <row r="27" spans="1:26" s="8" customFormat="1" ht="15" customHeight="1" x14ac:dyDescent="0.25">
      <c r="A27" s="7">
        <v>24</v>
      </c>
      <c r="B27" s="8" t="s">
        <v>21</v>
      </c>
      <c r="C27" s="60">
        <v>0.03</v>
      </c>
      <c r="D27" s="34">
        <f>'2014 - Výdavky'!D27*(1+'2015 - Výdavky'!C27)</f>
        <v>0</v>
      </c>
      <c r="E27" s="39">
        <v>500</v>
      </c>
      <c r="F27" s="57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5" customHeight="1" x14ac:dyDescent="0.25">
      <c r="A28" s="9">
        <v>25</v>
      </c>
      <c r="B28" s="6" t="s">
        <v>22</v>
      </c>
      <c r="C28" s="60">
        <v>0.03</v>
      </c>
      <c r="D28" s="35">
        <f>'2014 - Výdavky'!D28*(1+'2015 - Výdavky'!C28)</f>
        <v>0</v>
      </c>
      <c r="E28" s="40">
        <v>0</v>
      </c>
      <c r="F28" s="58"/>
    </row>
    <row r="29" spans="1:26" s="8" customFormat="1" ht="15" customHeight="1" x14ac:dyDescent="0.25">
      <c r="A29" s="7">
        <v>26</v>
      </c>
      <c r="B29" s="8" t="s">
        <v>23</v>
      </c>
      <c r="C29" s="60">
        <v>0.03</v>
      </c>
      <c r="D29" s="34">
        <f>'2014 - Výdavky'!D29*(1+'2015 - Výdavky'!C29)</f>
        <v>0</v>
      </c>
      <c r="E29" s="39">
        <v>300</v>
      </c>
      <c r="F29" s="57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" customHeight="1" x14ac:dyDescent="0.25">
      <c r="A30" s="9">
        <v>27</v>
      </c>
      <c r="B30" s="6" t="s">
        <v>24</v>
      </c>
      <c r="C30" s="60">
        <v>0.03</v>
      </c>
      <c r="D30" s="35">
        <f>'2014 - Výdavky'!D30*(1+'2015 - Výdavky'!C30)</f>
        <v>0</v>
      </c>
      <c r="E30" s="40">
        <v>0</v>
      </c>
      <c r="F30" s="58"/>
    </row>
    <row r="31" spans="1:26" s="8" customFormat="1" ht="15" customHeight="1" x14ac:dyDescent="0.25">
      <c r="A31" s="7">
        <v>28</v>
      </c>
      <c r="B31" s="8" t="s">
        <v>25</v>
      </c>
      <c r="C31" s="60">
        <v>0.03</v>
      </c>
      <c r="D31" s="34">
        <f>'2014 - Výdavky'!D31*(1+'2015 - Výdavky'!C31)</f>
        <v>0</v>
      </c>
      <c r="E31" s="39">
        <v>0</v>
      </c>
      <c r="F31" s="57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" customHeight="1" x14ac:dyDescent="0.25">
      <c r="A32" s="9">
        <v>29</v>
      </c>
      <c r="B32" s="6" t="s">
        <v>26</v>
      </c>
      <c r="C32" s="60">
        <v>0.03</v>
      </c>
      <c r="D32" s="35">
        <f>'2014 - Výdavky'!D32*(1+'2015 - Výdavky'!C32)</f>
        <v>0</v>
      </c>
      <c r="E32" s="40">
        <v>0</v>
      </c>
      <c r="F32" s="58"/>
    </row>
    <row r="33" spans="1:26" s="8" customFormat="1" ht="15" customHeight="1" x14ac:dyDescent="0.25">
      <c r="A33" s="7">
        <v>30</v>
      </c>
      <c r="B33" s="8" t="s">
        <v>27</v>
      </c>
      <c r="C33" s="60">
        <v>0.03</v>
      </c>
      <c r="D33" s="34">
        <f>'2014 - Výdavky'!D33*(1+'2015 - Výdavky'!C33)</f>
        <v>0</v>
      </c>
      <c r="E33" s="39">
        <v>0</v>
      </c>
      <c r="F33" s="57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" customHeight="1" x14ac:dyDescent="0.25">
      <c r="A34" s="9">
        <v>31</v>
      </c>
      <c r="B34" s="6" t="s">
        <v>28</v>
      </c>
      <c r="C34" s="60">
        <v>0.03</v>
      </c>
      <c r="D34" s="35">
        <f>'2014 - Výdavky'!D34*(1+'2015 - Výdavky'!C34)</f>
        <v>0</v>
      </c>
      <c r="E34" s="40">
        <v>0</v>
      </c>
      <c r="F34" s="58"/>
    </row>
    <row r="35" spans="1:26" s="8" customFormat="1" ht="15" customHeight="1" x14ac:dyDescent="0.25">
      <c r="A35" s="7">
        <v>32</v>
      </c>
      <c r="B35" s="8" t="s">
        <v>29</v>
      </c>
      <c r="C35" s="60">
        <v>0.03</v>
      </c>
      <c r="D35" s="34">
        <f>'2014 - Výdavky'!D35*(1+'2015 - Výdavky'!C35)</f>
        <v>0</v>
      </c>
      <c r="E35" s="39">
        <v>800</v>
      </c>
      <c r="F35" s="57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25">
      <c r="A36" s="9">
        <v>33</v>
      </c>
      <c r="B36" s="6" t="s">
        <v>30</v>
      </c>
      <c r="C36" s="60">
        <v>0.03</v>
      </c>
      <c r="D36" s="35">
        <f>'2014 - Výdavky'!D36*(1+'2015 - Výdavky'!C36)</f>
        <v>463.5</v>
      </c>
      <c r="E36" s="40">
        <v>0</v>
      </c>
      <c r="F36" s="58"/>
    </row>
    <row r="37" spans="1:26" s="8" customFormat="1" ht="15" customHeight="1" x14ac:dyDescent="0.25">
      <c r="A37" s="7">
        <v>34</v>
      </c>
      <c r="B37" s="8" t="s">
        <v>31</v>
      </c>
      <c r="C37" s="60">
        <v>0.03</v>
      </c>
      <c r="D37" s="34">
        <f>'2014 - Výdavky'!D37*(1+'2015 - Výdavky'!C37)</f>
        <v>0</v>
      </c>
      <c r="E37" s="39">
        <v>0</v>
      </c>
      <c r="F37" s="57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25">
      <c r="A38" s="9">
        <v>35</v>
      </c>
      <c r="B38" s="6" t="s">
        <v>32</v>
      </c>
      <c r="C38" s="60">
        <v>0.03</v>
      </c>
      <c r="D38" s="35">
        <f>'2014 - Výdavky'!D38*(1+'2015 - Výdavky'!C38)</f>
        <v>0</v>
      </c>
      <c r="E38" s="40">
        <v>0</v>
      </c>
      <c r="F38" s="58"/>
    </row>
    <row r="39" spans="1:26" s="8" customFormat="1" ht="15" customHeight="1" x14ac:dyDescent="0.25">
      <c r="A39" s="7">
        <v>36</v>
      </c>
      <c r="B39" s="8" t="s">
        <v>33</v>
      </c>
      <c r="C39" s="60">
        <v>0.03</v>
      </c>
      <c r="D39" s="34">
        <f>'2014 - Výdavky'!D39*(1+'2015 - Výdavky'!C39)</f>
        <v>0</v>
      </c>
      <c r="E39" s="39">
        <v>0</v>
      </c>
      <c r="F39" s="57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25">
      <c r="A40" s="9">
        <v>37</v>
      </c>
      <c r="B40" s="6" t="s">
        <v>34</v>
      </c>
      <c r="C40" s="60">
        <v>0.03</v>
      </c>
      <c r="D40" s="35">
        <f>'2014 - Výdavky'!D40*(1+'2015 - Výdavky'!C40)</f>
        <v>92.7</v>
      </c>
      <c r="E40" s="40">
        <v>0</v>
      </c>
      <c r="F40" s="58"/>
    </row>
    <row r="41" spans="1:26" s="8" customFormat="1" ht="15" customHeight="1" x14ac:dyDescent="0.25">
      <c r="A41" s="7">
        <v>38</v>
      </c>
      <c r="B41" s="8" t="s">
        <v>35</v>
      </c>
      <c r="C41" s="60">
        <v>0.03</v>
      </c>
      <c r="D41" s="34">
        <f>'2014 - Výdavky'!D41*(1+'2015 - Výdavky'!C41)</f>
        <v>0</v>
      </c>
      <c r="E41" s="39">
        <v>500</v>
      </c>
      <c r="F41" s="57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25">
      <c r="A42" s="9">
        <v>39</v>
      </c>
      <c r="B42" s="6" t="s">
        <v>36</v>
      </c>
      <c r="C42" s="60">
        <v>0.03</v>
      </c>
      <c r="D42" s="35">
        <f>'2014 - Výdavky'!D42*(1+'2015 - Výdavky'!C42)</f>
        <v>51.5</v>
      </c>
      <c r="E42" s="40">
        <v>1000</v>
      </c>
      <c r="F42" s="58"/>
    </row>
  </sheetData>
  <sheetProtection sheet="1" objects="1" scenarios="1"/>
  <mergeCells count="4">
    <mergeCell ref="A1:B2"/>
    <mergeCell ref="F1:F2"/>
    <mergeCell ref="C2:C3"/>
    <mergeCell ref="D2:E2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42"/>
  <sheetViews>
    <sheetView zoomScale="85" zoomScaleNormal="85" zoomScaleSheetLayoutView="55" workbookViewId="0">
      <pane ySplit="3" topLeftCell="A4" activePane="bottomLeft" state="frozen"/>
      <selection activeCell="B7" sqref="B7"/>
      <selection pane="bottomLeft" activeCell="E36" sqref="E36"/>
    </sheetView>
  </sheetViews>
  <sheetFormatPr defaultRowHeight="15" x14ac:dyDescent="0.25"/>
  <cols>
    <col min="1" max="1" width="13" style="9" customWidth="1"/>
    <col min="2" max="2" width="70.140625" style="6" bestFit="1" customWidth="1"/>
    <col min="3" max="3" width="10" style="37" customWidth="1"/>
    <col min="4" max="4" width="15.7109375" style="35" customWidth="1"/>
    <col min="5" max="5" width="15.7109375" style="36" customWidth="1"/>
    <col min="6" max="6" width="80" style="6" customWidth="1"/>
    <col min="7" max="26" width="9.140625" style="43"/>
    <col min="27" max="16384" width="9.140625" style="6"/>
  </cols>
  <sheetData>
    <row r="1" spans="1:26" s="1" customFormat="1" ht="15" customHeight="1" x14ac:dyDescent="0.25">
      <c r="A1" s="95" t="str">
        <f>SUMARIZÁCIA!A1</f>
        <v>50 - RZ SKSI Žilina</v>
      </c>
      <c r="B1" s="96"/>
      <c r="C1" s="28"/>
      <c r="D1" s="29">
        <f t="shared" ref="D1:E1" si="0">SUBTOTAL(9,D4:D1000)</f>
        <v>27965.323999999997</v>
      </c>
      <c r="E1" s="30">
        <f t="shared" si="0"/>
        <v>12654</v>
      </c>
      <c r="F1" s="101">
        <f>D1+E1</f>
        <v>40619.323999999993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2" customFormat="1" ht="15" customHeight="1" x14ac:dyDescent="0.25">
      <c r="A2" s="97"/>
      <c r="B2" s="98"/>
      <c r="C2" s="93" t="s">
        <v>76</v>
      </c>
      <c r="D2" s="91" t="s">
        <v>77</v>
      </c>
      <c r="E2" s="92"/>
      <c r="F2" s="102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2" customFormat="1" ht="15" customHeight="1" thickBot="1" x14ac:dyDescent="0.3">
      <c r="A3" s="3" t="s">
        <v>37</v>
      </c>
      <c r="B3" s="4" t="s">
        <v>38</v>
      </c>
      <c r="C3" s="94"/>
      <c r="D3" s="26" t="s">
        <v>73</v>
      </c>
      <c r="E3" s="27" t="str">
        <f>CONCATENATE("vyplní ",MID(A1,14,100))</f>
        <v>vyplní Žilina</v>
      </c>
      <c r="F3" s="38" t="s">
        <v>74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5" customHeight="1" thickTop="1" x14ac:dyDescent="0.25">
      <c r="A4" s="5">
        <v>1</v>
      </c>
      <c r="B4" s="1" t="s">
        <v>0</v>
      </c>
      <c r="C4" s="59">
        <v>0.03</v>
      </c>
      <c r="D4" s="32">
        <f>'2015 - Výdavky'!D4*(1+'2015 - Výdavky'!C4)</f>
        <v>0</v>
      </c>
      <c r="E4" s="41">
        <v>1000</v>
      </c>
      <c r="F4" s="56"/>
    </row>
    <row r="5" spans="1:26" s="8" customFormat="1" ht="15" customHeight="1" x14ac:dyDescent="0.25">
      <c r="A5" s="7">
        <v>2</v>
      </c>
      <c r="B5" s="8" t="s">
        <v>1</v>
      </c>
      <c r="C5" s="60">
        <v>0.03</v>
      </c>
      <c r="D5" s="34">
        <f>'2015 - Výdavky'!D5*(1+'2015 - Výdavky'!C5)</f>
        <v>0</v>
      </c>
      <c r="E5" s="39">
        <v>500</v>
      </c>
      <c r="F5" s="5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5" customHeight="1" x14ac:dyDescent="0.25">
      <c r="A6" s="9">
        <v>3</v>
      </c>
      <c r="B6" s="6" t="s">
        <v>2</v>
      </c>
      <c r="C6" s="60">
        <v>0.03</v>
      </c>
      <c r="D6" s="35">
        <f>'2015 - Výdavky'!D6*(1+'2015 - Výdavky'!C6)</f>
        <v>0</v>
      </c>
      <c r="E6" s="40">
        <v>0</v>
      </c>
      <c r="F6" s="58"/>
    </row>
    <row r="7" spans="1:26" s="8" customFormat="1" ht="15" customHeight="1" x14ac:dyDescent="0.25">
      <c r="A7" s="7">
        <v>4</v>
      </c>
      <c r="B7" s="8" t="s">
        <v>3</v>
      </c>
      <c r="C7" s="60">
        <v>0.03</v>
      </c>
      <c r="D7" s="34">
        <f>'2015 - Výdavky'!D7*(1+'2015 - Výdavky'!C7)</f>
        <v>2121.8000000000002</v>
      </c>
      <c r="E7" s="39">
        <v>150</v>
      </c>
      <c r="F7" s="5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5" customHeight="1" x14ac:dyDescent="0.25">
      <c r="A8" s="9">
        <v>5</v>
      </c>
      <c r="B8" s="6" t="s">
        <v>4</v>
      </c>
      <c r="C8" s="60">
        <v>0.03</v>
      </c>
      <c r="D8" s="35">
        <f>'2015 - Výdavky'!D8*(1+'2015 - Výdavky'!C8)</f>
        <v>0</v>
      </c>
      <c r="E8" s="40">
        <v>0</v>
      </c>
      <c r="F8" s="58"/>
    </row>
    <row r="9" spans="1:26" s="8" customFormat="1" ht="15" customHeight="1" x14ac:dyDescent="0.25">
      <c r="A9" s="7">
        <v>6</v>
      </c>
      <c r="B9" s="8" t="s">
        <v>5</v>
      </c>
      <c r="C9" s="60">
        <v>0.03</v>
      </c>
      <c r="D9" s="34">
        <f>'2015 - Výdavky'!D9*(1+'2015 - Výdavky'!C9)</f>
        <v>0</v>
      </c>
      <c r="E9" s="39">
        <v>0</v>
      </c>
      <c r="F9" s="57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5" customHeight="1" x14ac:dyDescent="0.25">
      <c r="A10" s="9">
        <v>7</v>
      </c>
      <c r="B10" s="6" t="s">
        <v>6</v>
      </c>
      <c r="C10" s="60">
        <v>0.03</v>
      </c>
      <c r="D10" s="35">
        <f>'2015 - Výdavky'!D10*(1+'2015 - Výdavky'!C10)</f>
        <v>0</v>
      </c>
      <c r="E10" s="40">
        <v>0</v>
      </c>
      <c r="F10" s="58"/>
    </row>
    <row r="11" spans="1:26" s="8" customFormat="1" ht="15" customHeight="1" x14ac:dyDescent="0.25">
      <c r="A11" s="7">
        <v>8</v>
      </c>
      <c r="B11" s="8" t="s">
        <v>7</v>
      </c>
      <c r="C11" s="60">
        <v>0.03</v>
      </c>
      <c r="D11" s="34">
        <f>'2015 - Výdavky'!D11*(1+'2015 - Výdavky'!C11)</f>
        <v>0</v>
      </c>
      <c r="E11" s="39">
        <v>500</v>
      </c>
      <c r="F11" s="57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" customHeight="1" x14ac:dyDescent="0.25">
      <c r="A12" s="9">
        <v>9</v>
      </c>
      <c r="B12" s="6" t="s">
        <v>8</v>
      </c>
      <c r="C12" s="60">
        <v>0.03</v>
      </c>
      <c r="D12" s="35">
        <f>'2015 - Výdavky'!D12*(1+'2015 - Výdavky'!C12)</f>
        <v>0</v>
      </c>
      <c r="E12" s="40">
        <v>1000</v>
      </c>
      <c r="F12" s="58"/>
    </row>
    <row r="13" spans="1:26" s="8" customFormat="1" ht="15" customHeight="1" x14ac:dyDescent="0.25">
      <c r="A13" s="7">
        <v>10</v>
      </c>
      <c r="B13" s="8" t="s">
        <v>9</v>
      </c>
      <c r="C13" s="60">
        <v>0.03</v>
      </c>
      <c r="D13" s="34">
        <f>'2015 - Výdavky'!D13*(1+'2015 - Výdavky'!C13)</f>
        <v>0</v>
      </c>
      <c r="E13" s="39">
        <v>500</v>
      </c>
      <c r="F13" s="57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5" customHeight="1" x14ac:dyDescent="0.25">
      <c r="A14" s="9">
        <v>11</v>
      </c>
      <c r="B14" s="6" t="s">
        <v>10</v>
      </c>
      <c r="C14" s="60">
        <v>0.03</v>
      </c>
      <c r="D14" s="35">
        <f>'2015 - Výdavky'!D14*(1+'2015 - Výdavky'!C14)</f>
        <v>0</v>
      </c>
      <c r="E14" s="40">
        <v>600</v>
      </c>
      <c r="F14" s="58"/>
    </row>
    <row r="15" spans="1:26" s="8" customFormat="1" ht="15" customHeight="1" x14ac:dyDescent="0.25">
      <c r="A15" s="7">
        <v>12</v>
      </c>
      <c r="B15" s="8" t="s">
        <v>71</v>
      </c>
      <c r="C15" s="60">
        <v>0.03</v>
      </c>
      <c r="D15" s="34">
        <f>'2015 - Výdavky'!D15*(1+'2015 - Výdavky'!C15)</f>
        <v>14322.15</v>
      </c>
      <c r="E15" s="39">
        <v>0</v>
      </c>
      <c r="F15" s="57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5" customHeight="1" x14ac:dyDescent="0.25">
      <c r="A16" s="9">
        <v>13</v>
      </c>
      <c r="B16" s="6" t="s">
        <v>72</v>
      </c>
      <c r="C16" s="60">
        <v>0.03</v>
      </c>
      <c r="D16" s="35">
        <f>'2015 - Výdavky'!D16*(1+'2015 - Výdavky'!C16)</f>
        <v>636.54</v>
      </c>
      <c r="E16" s="40">
        <v>800</v>
      </c>
      <c r="F16" s="58"/>
    </row>
    <row r="17" spans="1:26" s="8" customFormat="1" ht="15" customHeight="1" x14ac:dyDescent="0.25">
      <c r="A17" s="7">
        <v>14</v>
      </c>
      <c r="B17" s="8" t="s">
        <v>11</v>
      </c>
      <c r="C17" s="60">
        <v>0.03</v>
      </c>
      <c r="D17" s="34">
        <f>'2015 - Výdavky'!D17*(1+'2015 - Výdavky'!C17)</f>
        <v>0</v>
      </c>
      <c r="E17" s="39">
        <v>1200</v>
      </c>
      <c r="F17" s="57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5" customHeight="1" x14ac:dyDescent="0.25">
      <c r="A18" s="9">
        <v>15</v>
      </c>
      <c r="B18" s="6" t="s">
        <v>12</v>
      </c>
      <c r="C18" s="60">
        <v>0.03</v>
      </c>
      <c r="D18" s="35">
        <f>'2015 - Výdavky'!D18*(1+'2015 - Výdavky'!C18)</f>
        <v>5198.41</v>
      </c>
      <c r="E18" s="36">
        <f>(E15+E16+E17)*0.352</f>
        <v>704</v>
      </c>
      <c r="F18" s="58"/>
    </row>
    <row r="19" spans="1:26" s="8" customFormat="1" ht="15" customHeight="1" x14ac:dyDescent="0.25">
      <c r="A19" s="7">
        <v>16</v>
      </c>
      <c r="B19" s="8" t="s">
        <v>13</v>
      </c>
      <c r="C19" s="60">
        <v>0.03</v>
      </c>
      <c r="D19" s="34">
        <f>'2015 - Výdavky'!D19*(1+'2015 - Výdavky'!C19)</f>
        <v>84.872000000000014</v>
      </c>
      <c r="E19" s="39">
        <v>0</v>
      </c>
      <c r="F19" s="57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" customHeight="1" x14ac:dyDescent="0.25">
      <c r="A20" s="9">
        <v>17</v>
      </c>
      <c r="B20" s="6" t="s">
        <v>14</v>
      </c>
      <c r="C20" s="60">
        <v>0.03</v>
      </c>
      <c r="D20" s="35">
        <f>'2015 - Výdavky'!D20*(1+'2015 - Výdavky'!C20)</f>
        <v>572.88600000000008</v>
      </c>
      <c r="E20" s="40">
        <v>0</v>
      </c>
      <c r="F20" s="58"/>
    </row>
    <row r="21" spans="1:26" s="8" customFormat="1" ht="15" customHeight="1" x14ac:dyDescent="0.25">
      <c r="A21" s="7">
        <v>18</v>
      </c>
      <c r="B21" s="8" t="s">
        <v>15</v>
      </c>
      <c r="C21" s="60">
        <v>0.03</v>
      </c>
      <c r="D21" s="34">
        <f>'2015 - Výdavky'!D21*(1+'2015 - Výdavky'!C21)</f>
        <v>0</v>
      </c>
      <c r="E21" s="39">
        <v>600</v>
      </c>
      <c r="F21" s="57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5" customHeight="1" x14ac:dyDescent="0.25">
      <c r="A22" s="9">
        <v>19</v>
      </c>
      <c r="B22" s="6" t="s">
        <v>16</v>
      </c>
      <c r="C22" s="60">
        <v>0.03</v>
      </c>
      <c r="D22" s="35">
        <f>'2015 - Výdavky'!D22*(1+'2015 - Výdavky'!C22)</f>
        <v>0</v>
      </c>
      <c r="E22" s="40">
        <v>900</v>
      </c>
      <c r="F22" s="58"/>
    </row>
    <row r="23" spans="1:26" s="8" customFormat="1" ht="15" customHeight="1" x14ac:dyDescent="0.25">
      <c r="A23" s="7">
        <v>20</v>
      </c>
      <c r="B23" s="8" t="s">
        <v>17</v>
      </c>
      <c r="C23" s="60">
        <v>0.03</v>
      </c>
      <c r="D23" s="34">
        <f>'2015 - Výdavky'!D23*(1+'2015 - Výdavky'!C23)</f>
        <v>1166.99</v>
      </c>
      <c r="E23" s="39">
        <v>0</v>
      </c>
      <c r="F23" s="57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" customHeight="1" x14ac:dyDescent="0.25">
      <c r="A24" s="9">
        <v>21</v>
      </c>
      <c r="B24" s="6" t="s">
        <v>18</v>
      </c>
      <c r="C24" s="60">
        <v>0.03</v>
      </c>
      <c r="D24" s="35">
        <f>'2015 - Výdavky'!D24*(1+'2015 - Výdavky'!C24)</f>
        <v>371.315</v>
      </c>
      <c r="E24" s="40">
        <v>400</v>
      </c>
      <c r="F24" s="58"/>
    </row>
    <row r="25" spans="1:26" s="8" customFormat="1" ht="15" customHeight="1" x14ac:dyDescent="0.25">
      <c r="A25" s="7">
        <v>22</v>
      </c>
      <c r="B25" s="8" t="s">
        <v>19</v>
      </c>
      <c r="C25" s="60">
        <v>0.03</v>
      </c>
      <c r="D25" s="34">
        <f>'2015 - Výdavky'!D25*(1+'2015 - Výdavky'!C25)</f>
        <v>2864.4300000000003</v>
      </c>
      <c r="E25" s="39">
        <v>200</v>
      </c>
      <c r="F25" s="57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" customHeight="1" x14ac:dyDescent="0.25">
      <c r="A26" s="9">
        <v>23</v>
      </c>
      <c r="B26" s="6" t="s">
        <v>20</v>
      </c>
      <c r="C26" s="60">
        <v>0.03</v>
      </c>
      <c r="D26" s="35">
        <f>'2015 - Výdavky'!D26*(1+'2015 - Výdavky'!C26)</f>
        <v>0</v>
      </c>
      <c r="E26" s="40">
        <v>300</v>
      </c>
      <c r="F26" s="58"/>
    </row>
    <row r="27" spans="1:26" s="8" customFormat="1" ht="15" customHeight="1" x14ac:dyDescent="0.25">
      <c r="A27" s="7">
        <v>24</v>
      </c>
      <c r="B27" s="8" t="s">
        <v>21</v>
      </c>
      <c r="C27" s="60">
        <v>0.03</v>
      </c>
      <c r="D27" s="34">
        <f>'2015 - Výdavky'!D27*(1+'2015 - Výdavky'!C27)</f>
        <v>0</v>
      </c>
      <c r="E27" s="39">
        <v>500</v>
      </c>
      <c r="F27" s="57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5" customHeight="1" x14ac:dyDescent="0.25">
      <c r="A28" s="9">
        <v>25</v>
      </c>
      <c r="B28" s="6" t="s">
        <v>22</v>
      </c>
      <c r="C28" s="60">
        <v>0.03</v>
      </c>
      <c r="D28" s="35">
        <f>'2015 - Výdavky'!D28*(1+'2015 - Výdavky'!C28)</f>
        <v>0</v>
      </c>
      <c r="E28" s="40">
        <v>0</v>
      </c>
      <c r="F28" s="58"/>
    </row>
    <row r="29" spans="1:26" s="8" customFormat="1" ht="15" customHeight="1" x14ac:dyDescent="0.25">
      <c r="A29" s="7">
        <v>26</v>
      </c>
      <c r="B29" s="8" t="s">
        <v>23</v>
      </c>
      <c r="C29" s="60">
        <v>0.03</v>
      </c>
      <c r="D29" s="34">
        <f>'2015 - Výdavky'!D29*(1+'2015 - Výdavky'!C29)</f>
        <v>0</v>
      </c>
      <c r="E29" s="39">
        <v>300</v>
      </c>
      <c r="F29" s="57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" customHeight="1" x14ac:dyDescent="0.25">
      <c r="A30" s="9">
        <v>27</v>
      </c>
      <c r="B30" s="6" t="s">
        <v>24</v>
      </c>
      <c r="C30" s="60">
        <v>0.03</v>
      </c>
      <c r="D30" s="35">
        <f>'2015 - Výdavky'!D30*(1+'2015 - Výdavky'!C30)</f>
        <v>0</v>
      </c>
      <c r="E30" s="40">
        <v>0</v>
      </c>
      <c r="F30" s="58"/>
    </row>
    <row r="31" spans="1:26" s="8" customFormat="1" ht="15" customHeight="1" x14ac:dyDescent="0.25">
      <c r="A31" s="7">
        <v>28</v>
      </c>
      <c r="B31" s="8" t="s">
        <v>25</v>
      </c>
      <c r="C31" s="60">
        <v>0.03</v>
      </c>
      <c r="D31" s="34">
        <f>'2015 - Výdavky'!D31*(1+'2015 - Výdavky'!C31)</f>
        <v>0</v>
      </c>
      <c r="E31" s="39">
        <v>0</v>
      </c>
      <c r="F31" s="57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" customHeight="1" x14ac:dyDescent="0.25">
      <c r="A32" s="9">
        <v>29</v>
      </c>
      <c r="B32" s="6" t="s">
        <v>26</v>
      </c>
      <c r="C32" s="60">
        <v>0.03</v>
      </c>
      <c r="D32" s="35">
        <f>'2015 - Výdavky'!D32*(1+'2015 - Výdavky'!C32)</f>
        <v>0</v>
      </c>
      <c r="E32" s="40">
        <v>0</v>
      </c>
      <c r="F32" s="58"/>
    </row>
    <row r="33" spans="1:26" s="8" customFormat="1" ht="15" customHeight="1" x14ac:dyDescent="0.25">
      <c r="A33" s="7">
        <v>30</v>
      </c>
      <c r="B33" s="8" t="s">
        <v>27</v>
      </c>
      <c r="C33" s="60">
        <v>0.03</v>
      </c>
      <c r="D33" s="34">
        <f>'2015 - Výdavky'!D33*(1+'2015 - Výdavky'!C33)</f>
        <v>0</v>
      </c>
      <c r="E33" s="39">
        <v>0</v>
      </c>
      <c r="F33" s="57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" customHeight="1" x14ac:dyDescent="0.25">
      <c r="A34" s="9">
        <v>31</v>
      </c>
      <c r="B34" s="6" t="s">
        <v>28</v>
      </c>
      <c r="C34" s="60">
        <v>0.03</v>
      </c>
      <c r="D34" s="35">
        <f>'2015 - Výdavky'!D34*(1+'2015 - Výdavky'!C34)</f>
        <v>0</v>
      </c>
      <c r="E34" s="40">
        <v>0</v>
      </c>
      <c r="F34" s="58"/>
    </row>
    <row r="35" spans="1:26" s="8" customFormat="1" ht="15" customHeight="1" x14ac:dyDescent="0.25">
      <c r="A35" s="7">
        <v>32</v>
      </c>
      <c r="B35" s="8" t="s">
        <v>29</v>
      </c>
      <c r="C35" s="60">
        <v>0.03</v>
      </c>
      <c r="D35" s="34">
        <f>'2015 - Výdavky'!D35*(1+'2015 - Výdavky'!C35)</f>
        <v>0</v>
      </c>
      <c r="E35" s="39">
        <v>1000</v>
      </c>
      <c r="F35" s="57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25">
      <c r="A36" s="9">
        <v>33</v>
      </c>
      <c r="B36" s="6" t="s">
        <v>30</v>
      </c>
      <c r="C36" s="60">
        <v>0.03</v>
      </c>
      <c r="D36" s="35">
        <f>'2015 - Výdavky'!D36*(1+'2015 - Výdavky'!C36)</f>
        <v>477.40500000000003</v>
      </c>
      <c r="E36" s="40">
        <v>0</v>
      </c>
      <c r="F36" s="58"/>
    </row>
    <row r="37" spans="1:26" s="8" customFormat="1" ht="15" customHeight="1" x14ac:dyDescent="0.25">
      <c r="A37" s="7">
        <v>34</v>
      </c>
      <c r="B37" s="8" t="s">
        <v>31</v>
      </c>
      <c r="C37" s="60">
        <v>0.03</v>
      </c>
      <c r="D37" s="34">
        <f>'2015 - Výdavky'!D37*(1+'2015 - Výdavky'!C37)</f>
        <v>0</v>
      </c>
      <c r="E37" s="39">
        <v>0</v>
      </c>
      <c r="F37" s="57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25">
      <c r="A38" s="9">
        <v>35</v>
      </c>
      <c r="B38" s="6" t="s">
        <v>32</v>
      </c>
      <c r="C38" s="60">
        <v>0.03</v>
      </c>
      <c r="D38" s="35">
        <f>'2015 - Výdavky'!D38*(1+'2015 - Výdavky'!C38)</f>
        <v>0</v>
      </c>
      <c r="E38" s="40">
        <v>0</v>
      </c>
      <c r="F38" s="58"/>
    </row>
    <row r="39" spans="1:26" s="8" customFormat="1" ht="15" customHeight="1" x14ac:dyDescent="0.25">
      <c r="A39" s="7">
        <v>36</v>
      </c>
      <c r="B39" s="8" t="s">
        <v>33</v>
      </c>
      <c r="C39" s="60">
        <v>0.03</v>
      </c>
      <c r="D39" s="34">
        <f>'2015 - Výdavky'!D39*(1+'2015 - Výdavky'!C39)</f>
        <v>0</v>
      </c>
      <c r="E39" s="39">
        <v>0</v>
      </c>
      <c r="F39" s="57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25">
      <c r="A40" s="9">
        <v>37</v>
      </c>
      <c r="B40" s="6" t="s">
        <v>34</v>
      </c>
      <c r="C40" s="60">
        <v>0.03</v>
      </c>
      <c r="D40" s="35">
        <f>'2015 - Výdavky'!D40*(1+'2015 - Výdavky'!C40)</f>
        <v>95.481000000000009</v>
      </c>
      <c r="E40" s="40">
        <v>0</v>
      </c>
      <c r="F40" s="58"/>
    </row>
    <row r="41" spans="1:26" s="8" customFormat="1" ht="15" customHeight="1" x14ac:dyDescent="0.25">
      <c r="A41" s="7">
        <v>38</v>
      </c>
      <c r="B41" s="8" t="s">
        <v>35</v>
      </c>
      <c r="C41" s="60">
        <v>0.03</v>
      </c>
      <c r="D41" s="34">
        <f>'2015 - Výdavky'!D41*(1+'2015 - Výdavky'!C41)</f>
        <v>0</v>
      </c>
      <c r="E41" s="39">
        <v>500</v>
      </c>
      <c r="F41" s="57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25">
      <c r="A42" s="9">
        <v>39</v>
      </c>
      <c r="B42" s="6" t="s">
        <v>36</v>
      </c>
      <c r="C42" s="60">
        <v>0.03</v>
      </c>
      <c r="D42" s="35">
        <f>'2015 - Výdavky'!D42*(1+'2015 - Výdavky'!C42)</f>
        <v>53.045000000000002</v>
      </c>
      <c r="E42" s="40">
        <v>1000</v>
      </c>
      <c r="F42" s="58"/>
    </row>
  </sheetData>
  <sheetProtection sheet="1" objects="1" scenarios="1"/>
  <mergeCells count="4">
    <mergeCell ref="A1:B2"/>
    <mergeCell ref="F1:F2"/>
    <mergeCell ref="C2:C3"/>
    <mergeCell ref="D2:E2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Z26"/>
  <sheetViews>
    <sheetView zoomScaleNormal="100" workbookViewId="0">
      <pane ySplit="3" topLeftCell="A4" activePane="bottomLeft" state="frozen"/>
      <selection activeCell="B7" sqref="B7"/>
      <selection pane="bottomLeft" activeCell="F20" sqref="F20"/>
    </sheetView>
  </sheetViews>
  <sheetFormatPr defaultRowHeight="15" x14ac:dyDescent="0.25"/>
  <cols>
    <col min="1" max="1" width="13" style="9" customWidth="1"/>
    <col min="2" max="2" width="70.140625" style="6" bestFit="1" customWidth="1"/>
    <col min="3" max="3" width="15.7109375" style="15" customWidth="1"/>
    <col min="4" max="4" width="15.7109375" style="24" customWidth="1"/>
    <col min="5" max="5" width="15.7109375" style="25" customWidth="1"/>
    <col min="6" max="6" width="80" style="49" customWidth="1"/>
    <col min="7" max="26" width="9.140625" style="43"/>
    <col min="27" max="16384" width="9.140625" style="6"/>
  </cols>
  <sheetData>
    <row r="1" spans="1:26" s="1" customFormat="1" ht="15" customHeight="1" x14ac:dyDescent="0.25">
      <c r="A1" s="103" t="str">
        <f>'2014 - Výdavky'!A1</f>
        <v>50 - RZ SKSI Žilina</v>
      </c>
      <c r="B1" s="104"/>
      <c r="C1" s="10">
        <f>SUBTOTAL(9,C4:C731)</f>
        <v>37143.129999999997</v>
      </c>
      <c r="D1" s="18">
        <f>SUBTOTAL(9,D4:D732)</f>
        <v>38537</v>
      </c>
      <c r="E1" s="19">
        <f>SUBTOTAL(9,E4:E732)</f>
        <v>1300</v>
      </c>
      <c r="F1" s="111">
        <f>D1+E1</f>
        <v>39837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11" customFormat="1" ht="15" customHeight="1" x14ac:dyDescent="0.25">
      <c r="A2" s="105"/>
      <c r="B2" s="106"/>
      <c r="C2" s="107" t="s">
        <v>43</v>
      </c>
      <c r="D2" s="109" t="s">
        <v>41</v>
      </c>
      <c r="E2" s="110"/>
      <c r="F2" s="11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s="11" customFormat="1" ht="15" customHeight="1" thickBot="1" x14ac:dyDescent="0.3">
      <c r="A3" s="12" t="s">
        <v>37</v>
      </c>
      <c r="B3" s="13" t="s">
        <v>42</v>
      </c>
      <c r="C3" s="108"/>
      <c r="D3" s="20" t="str">
        <f>'2014 - Výdavky'!D3</f>
        <v>vyplnil úrad</v>
      </c>
      <c r="E3" s="21" t="str">
        <f>'2014 - Výdavky'!E3</f>
        <v>vyplní Žilina</v>
      </c>
      <c r="F3" s="45" t="s">
        <v>74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5" customHeight="1" thickTop="1" x14ac:dyDescent="0.25">
      <c r="A4" s="5">
        <v>1</v>
      </c>
      <c r="B4" s="1" t="s">
        <v>44</v>
      </c>
      <c r="C4" s="14">
        <v>15.5</v>
      </c>
      <c r="D4" s="22">
        <v>0</v>
      </c>
      <c r="E4" s="50">
        <v>100</v>
      </c>
      <c r="F4" s="46"/>
    </row>
    <row r="5" spans="1:26" s="17" customFormat="1" ht="15" customHeight="1" x14ac:dyDescent="0.25">
      <c r="A5" s="16">
        <v>2</v>
      </c>
      <c r="B5" s="17" t="s">
        <v>45</v>
      </c>
      <c r="C5" s="15">
        <v>0</v>
      </c>
      <c r="D5" s="23">
        <v>0</v>
      </c>
      <c r="E5" s="51">
        <v>0</v>
      </c>
      <c r="F5" s="47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5" customHeight="1" x14ac:dyDescent="0.25">
      <c r="A6" s="9">
        <v>3</v>
      </c>
      <c r="B6" s="6" t="s">
        <v>46</v>
      </c>
      <c r="C6" s="15">
        <v>0</v>
      </c>
      <c r="D6" s="24">
        <v>0</v>
      </c>
      <c r="E6" s="52">
        <v>0</v>
      </c>
      <c r="F6" s="48"/>
    </row>
    <row r="7" spans="1:26" s="17" customFormat="1" ht="15" customHeight="1" x14ac:dyDescent="0.25">
      <c r="A7" s="16">
        <v>4</v>
      </c>
      <c r="B7" s="17" t="s">
        <v>47</v>
      </c>
      <c r="C7" s="15">
        <v>0</v>
      </c>
      <c r="D7" s="23">
        <v>0</v>
      </c>
      <c r="E7" s="51">
        <v>0</v>
      </c>
      <c r="F7" s="47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5" customHeight="1" x14ac:dyDescent="0.25">
      <c r="A8" s="9">
        <v>5</v>
      </c>
      <c r="B8" s="6" t="s">
        <v>48</v>
      </c>
      <c r="C8" s="15">
        <v>0</v>
      </c>
      <c r="D8" s="24">
        <v>0</v>
      </c>
      <c r="E8" s="52">
        <v>0</v>
      </c>
      <c r="F8" s="48"/>
    </row>
    <row r="9" spans="1:26" s="17" customFormat="1" ht="15" customHeight="1" x14ac:dyDescent="0.25">
      <c r="A9" s="16">
        <v>6</v>
      </c>
      <c r="B9" s="17" t="s">
        <v>49</v>
      </c>
      <c r="C9" s="15">
        <v>0</v>
      </c>
      <c r="D9" s="23">
        <v>0</v>
      </c>
      <c r="E9" s="51">
        <v>0</v>
      </c>
      <c r="F9" s="47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5" customHeight="1" x14ac:dyDescent="0.25">
      <c r="A10" s="9">
        <v>7</v>
      </c>
      <c r="B10" s="6" t="s">
        <v>50</v>
      </c>
      <c r="C10" s="15">
        <v>0</v>
      </c>
      <c r="D10" s="24">
        <v>0</v>
      </c>
      <c r="E10" s="52">
        <v>0</v>
      </c>
      <c r="F10" s="48"/>
    </row>
    <row r="11" spans="1:26" s="17" customFormat="1" ht="15" customHeight="1" x14ac:dyDescent="0.25">
      <c r="A11" s="16">
        <v>8</v>
      </c>
      <c r="B11" s="17" t="s">
        <v>51</v>
      </c>
      <c r="C11" s="15">
        <v>0</v>
      </c>
      <c r="D11" s="23">
        <v>0</v>
      </c>
      <c r="E11" s="51">
        <v>0</v>
      </c>
      <c r="F11" s="47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5" customHeight="1" x14ac:dyDescent="0.25">
      <c r="A12" s="9">
        <v>9</v>
      </c>
      <c r="B12" s="6" t="s">
        <v>52</v>
      </c>
      <c r="C12" s="15">
        <v>0</v>
      </c>
      <c r="D12" s="24">
        <v>0</v>
      </c>
      <c r="E12" s="52">
        <v>0</v>
      </c>
      <c r="F12" s="48"/>
    </row>
    <row r="13" spans="1:26" s="17" customFormat="1" ht="15" customHeight="1" x14ac:dyDescent="0.25">
      <c r="A13" s="16">
        <v>10</v>
      </c>
      <c r="B13" s="17" t="s">
        <v>66</v>
      </c>
      <c r="C13" s="15">
        <v>14</v>
      </c>
      <c r="D13" s="23">
        <v>0</v>
      </c>
      <c r="E13" s="51">
        <v>50</v>
      </c>
      <c r="F13" s="47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5" customHeight="1" x14ac:dyDescent="0.25">
      <c r="A14" s="9">
        <v>12</v>
      </c>
      <c r="B14" s="6" t="s">
        <v>53</v>
      </c>
      <c r="C14" s="15">
        <v>0</v>
      </c>
      <c r="D14" s="24">
        <v>0</v>
      </c>
      <c r="E14" s="52">
        <v>0</v>
      </c>
      <c r="F14" s="48"/>
    </row>
    <row r="15" spans="1:26" s="17" customFormat="1" ht="15" customHeight="1" x14ac:dyDescent="0.25">
      <c r="A15" s="16">
        <v>13</v>
      </c>
      <c r="B15" s="17" t="s">
        <v>54</v>
      </c>
      <c r="C15" s="15">
        <v>0</v>
      </c>
      <c r="D15" s="23">
        <v>0</v>
      </c>
      <c r="E15" s="51">
        <v>0</v>
      </c>
      <c r="F15" s="47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5" customHeight="1" x14ac:dyDescent="0.25">
      <c r="A16" s="9">
        <v>14</v>
      </c>
      <c r="B16" s="6" t="s">
        <v>55</v>
      </c>
      <c r="C16" s="15">
        <v>0</v>
      </c>
      <c r="D16" s="24">
        <v>0</v>
      </c>
      <c r="E16" s="52">
        <v>0</v>
      </c>
      <c r="F16" s="48"/>
    </row>
    <row r="17" spans="1:26" s="17" customFormat="1" x14ac:dyDescent="0.25">
      <c r="A17" s="16">
        <v>15</v>
      </c>
      <c r="B17" s="17" t="s">
        <v>56</v>
      </c>
      <c r="C17" s="15">
        <v>313.63000000000005</v>
      </c>
      <c r="D17" s="23">
        <v>0</v>
      </c>
      <c r="E17" s="51">
        <v>350</v>
      </c>
      <c r="F17" s="47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x14ac:dyDescent="0.25">
      <c r="A18" s="9">
        <v>16</v>
      </c>
      <c r="B18" s="6" t="s">
        <v>57</v>
      </c>
      <c r="C18" s="15">
        <v>0</v>
      </c>
      <c r="D18" s="24">
        <v>0</v>
      </c>
      <c r="E18" s="52">
        <v>0</v>
      </c>
      <c r="F18" s="48"/>
    </row>
    <row r="19" spans="1:26" s="17" customFormat="1" x14ac:dyDescent="0.25">
      <c r="A19" s="16">
        <v>17</v>
      </c>
      <c r="B19" s="17" t="s">
        <v>58</v>
      </c>
      <c r="C19" s="15">
        <v>0</v>
      </c>
      <c r="D19" s="23">
        <v>0</v>
      </c>
      <c r="E19" s="51">
        <v>0</v>
      </c>
      <c r="F19" s="47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x14ac:dyDescent="0.25">
      <c r="A20" s="9">
        <v>18</v>
      </c>
      <c r="B20" s="6" t="s">
        <v>59</v>
      </c>
      <c r="C20" s="15">
        <v>0</v>
      </c>
      <c r="D20" s="24">
        <v>0</v>
      </c>
      <c r="E20" s="52">
        <v>0</v>
      </c>
      <c r="F20" s="48"/>
    </row>
    <row r="21" spans="1:26" s="17" customFormat="1" x14ac:dyDescent="0.25">
      <c r="A21" s="16">
        <v>19</v>
      </c>
      <c r="B21" s="17" t="s">
        <v>60</v>
      </c>
      <c r="C21" s="15">
        <v>0</v>
      </c>
      <c r="D21" s="23">
        <v>0</v>
      </c>
      <c r="E21" s="51">
        <v>0</v>
      </c>
      <c r="F21" s="47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x14ac:dyDescent="0.25">
      <c r="A22" s="9">
        <v>20</v>
      </c>
      <c r="B22" s="6" t="s">
        <v>61</v>
      </c>
      <c r="C22" s="15">
        <v>500</v>
      </c>
      <c r="D22" s="24">
        <v>0</v>
      </c>
      <c r="E22" s="52">
        <v>500</v>
      </c>
      <c r="F22" s="48"/>
    </row>
    <row r="23" spans="1:26" s="17" customFormat="1" x14ac:dyDescent="0.25">
      <c r="A23" s="16">
        <v>21</v>
      </c>
      <c r="B23" s="17" t="s">
        <v>62</v>
      </c>
      <c r="C23" s="15">
        <v>0</v>
      </c>
      <c r="D23" s="23">
        <v>0</v>
      </c>
      <c r="E23" s="51">
        <v>0</v>
      </c>
      <c r="F23" s="47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x14ac:dyDescent="0.25">
      <c r="A24" s="9">
        <v>22</v>
      </c>
      <c r="B24" s="6" t="s">
        <v>63</v>
      </c>
      <c r="C24" s="15">
        <v>36077</v>
      </c>
      <c r="D24" s="24">
        <v>38537</v>
      </c>
      <c r="E24" s="52">
        <v>0</v>
      </c>
      <c r="F24" s="48"/>
    </row>
    <row r="25" spans="1:26" s="17" customFormat="1" x14ac:dyDescent="0.25">
      <c r="A25" s="16">
        <v>23</v>
      </c>
      <c r="B25" s="17" t="s">
        <v>64</v>
      </c>
      <c r="C25" s="15">
        <v>0</v>
      </c>
      <c r="D25" s="23">
        <v>0</v>
      </c>
      <c r="E25" s="51">
        <v>0</v>
      </c>
      <c r="F25" s="47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x14ac:dyDescent="0.25">
      <c r="A26" s="9">
        <v>24</v>
      </c>
      <c r="B26" s="6" t="s">
        <v>65</v>
      </c>
      <c r="C26" s="15">
        <v>223</v>
      </c>
      <c r="D26" s="24">
        <v>0</v>
      </c>
      <c r="E26" s="52">
        <v>300</v>
      </c>
      <c r="F26" s="48"/>
    </row>
  </sheetData>
  <sheetProtection sheet="1" objects="1" scenarios="1"/>
  <mergeCells count="4">
    <mergeCell ref="A1:B2"/>
    <mergeCell ref="C2:C3"/>
    <mergeCell ref="D2:E2"/>
    <mergeCell ref="F1:F2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SUMARIZÁCIA</vt:lpstr>
      <vt:lpstr>2014 - Výdavky</vt:lpstr>
      <vt:lpstr>2015 - Výdavky</vt:lpstr>
      <vt:lpstr>2016 - Výdavky</vt:lpstr>
      <vt:lpstr>2014 - Príjmy</vt:lpstr>
      <vt:lpstr>'2014 - Príjmy'!Oblasť_tlače</vt:lpstr>
      <vt:lpstr>'2014 - Výdavky'!Oblasť_tlače</vt:lpstr>
      <vt:lpstr>'2015 - Výdavky'!Oblasť_tlače</vt:lpstr>
      <vt:lpstr>'2016 - Výdavky'!Oblasť_tlače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Fukas</dc:creator>
  <cp:lastModifiedBy>sekret</cp:lastModifiedBy>
  <cp:lastPrinted>2014-03-01T13:59:59Z</cp:lastPrinted>
  <dcterms:created xsi:type="dcterms:W3CDTF">2014-02-13T11:56:02Z</dcterms:created>
  <dcterms:modified xsi:type="dcterms:W3CDTF">2014-03-03T14:27:01Z</dcterms:modified>
</cp:coreProperties>
</file>